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I_H\Desktop\2009-2021\2023\WEB\13.10.2023\"/>
    </mc:Choice>
  </mc:AlternateContent>
  <xr:revisionPtr revIDLastSave="0" documentId="13_ncr:1_{5904DF70-3EA6-48F3-9005-AE2BD17B43FC}" xr6:coauthVersionLast="47" xr6:coauthVersionMax="47" xr10:uidLastSave="{00000000-0000-0000-0000-000000000000}"/>
  <bookViews>
    <workbookView xWindow="-120" yWindow="-120" windowWidth="29040" windowHeight="15720" xr2:uid="{781F9301-643C-4F0B-8555-36758AE95BF3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F25" i="1" l="1"/>
  <c r="CE25" i="1"/>
  <c r="CC25" i="1"/>
  <c r="CB25" i="1"/>
  <c r="CA25" i="1"/>
  <c r="BZ25" i="1"/>
  <c r="BX25" i="1"/>
  <c r="BW25" i="1"/>
  <c r="BV25" i="1"/>
  <c r="BU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A25" i="1"/>
  <c r="AZ25" i="1"/>
  <c r="AY25" i="1"/>
  <c r="AX25" i="1"/>
  <c r="AW25" i="1"/>
  <c r="AV25" i="1"/>
  <c r="AU25" i="1"/>
  <c r="AT25" i="1"/>
  <c r="AS25" i="1"/>
  <c r="AR25" i="1"/>
  <c r="AQ25" i="1"/>
  <c r="AO25" i="1"/>
  <c r="AN25" i="1"/>
  <c r="AM25" i="1"/>
  <c r="AL25" i="1"/>
  <c r="AK25" i="1"/>
  <c r="AJ25" i="1"/>
  <c r="AI25" i="1"/>
  <c r="AG25" i="1"/>
  <c r="AF25" i="1"/>
  <c r="AE25" i="1"/>
  <c r="AD25" i="1"/>
  <c r="AC25" i="1"/>
  <c r="AB25" i="1"/>
  <c r="AA25" i="1"/>
  <c r="Z25" i="1"/>
  <c r="Y25" i="1"/>
  <c r="X25" i="1"/>
  <c r="V25" i="1"/>
  <c r="U25" i="1"/>
  <c r="T25" i="1"/>
  <c r="S25" i="1"/>
  <c r="R25" i="1"/>
  <c r="Q25" i="1"/>
  <c r="Q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CK24" i="1"/>
  <c r="CJ24" i="1"/>
  <c r="CI24" i="1"/>
  <c r="CH24" i="1"/>
  <c r="CG24" i="1"/>
  <c r="CD24" i="1"/>
  <c r="BY24" i="1"/>
  <c r="BT24" i="1"/>
  <c r="BB24" i="1"/>
  <c r="AP24" i="1"/>
  <c r="AH24" i="1"/>
  <c r="W24" i="1"/>
  <c r="CK23" i="1"/>
  <c r="CJ23" i="1"/>
  <c r="CI23" i="1"/>
  <c r="CH23" i="1"/>
  <c r="CG23" i="1"/>
  <c r="CD23" i="1"/>
  <c r="BY23" i="1"/>
  <c r="BT23" i="1"/>
  <c r="BB23" i="1"/>
  <c r="AP23" i="1"/>
  <c r="AH23" i="1"/>
  <c r="W23" i="1"/>
  <c r="CK22" i="1"/>
  <c r="CJ22" i="1"/>
  <c r="CI22" i="1"/>
  <c r="CH22" i="1"/>
  <c r="CG22" i="1"/>
  <c r="CD22" i="1"/>
  <c r="BY22" i="1"/>
  <c r="BT22" i="1"/>
  <c r="BB22" i="1"/>
  <c r="AP22" i="1"/>
  <c r="AH22" i="1"/>
  <c r="W22" i="1"/>
  <c r="CF21" i="1"/>
  <c r="CE21" i="1"/>
  <c r="CC21" i="1"/>
  <c r="CB21" i="1"/>
  <c r="CA21" i="1"/>
  <c r="BZ21" i="1"/>
  <c r="BX21" i="1"/>
  <c r="BW21" i="1"/>
  <c r="BV21" i="1"/>
  <c r="BU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A21" i="1"/>
  <c r="AZ21" i="1"/>
  <c r="AY21" i="1"/>
  <c r="AX21" i="1"/>
  <c r="AW21" i="1"/>
  <c r="AV21" i="1"/>
  <c r="AU21" i="1"/>
  <c r="AT21" i="1"/>
  <c r="AS21" i="1"/>
  <c r="AR21" i="1"/>
  <c r="AQ21" i="1"/>
  <c r="AO21" i="1"/>
  <c r="AN21" i="1"/>
  <c r="AM21" i="1"/>
  <c r="AL21" i="1"/>
  <c r="AK21" i="1"/>
  <c r="AJ21" i="1"/>
  <c r="AI21" i="1"/>
  <c r="AG21" i="1"/>
  <c r="AF21" i="1"/>
  <c r="AE21" i="1"/>
  <c r="AD21" i="1"/>
  <c r="AC21" i="1"/>
  <c r="AB21" i="1"/>
  <c r="AA21" i="1"/>
  <c r="Z21" i="1"/>
  <c r="Y21" i="1"/>
  <c r="X21" i="1"/>
  <c r="V21" i="1"/>
  <c r="U21" i="1"/>
  <c r="T21" i="1"/>
  <c r="S21" i="1"/>
  <c r="R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CK20" i="1"/>
  <c r="CJ20" i="1"/>
  <c r="CI20" i="1"/>
  <c r="CH20" i="1"/>
  <c r="CG20" i="1"/>
  <c r="CD20" i="1"/>
  <c r="BY20" i="1"/>
  <c r="BT20" i="1"/>
  <c r="BB20" i="1"/>
  <c r="AP20" i="1"/>
  <c r="AH20" i="1"/>
  <c r="W20" i="1"/>
  <c r="CK19" i="1"/>
  <c r="CJ19" i="1"/>
  <c r="CI19" i="1"/>
  <c r="CH19" i="1"/>
  <c r="CG19" i="1"/>
  <c r="CD19" i="1"/>
  <c r="BY19" i="1"/>
  <c r="BT19" i="1"/>
  <c r="BB19" i="1"/>
  <c r="AP19" i="1"/>
  <c r="AH19" i="1"/>
  <c r="W19" i="1"/>
  <c r="CK18" i="1"/>
  <c r="CJ18" i="1"/>
  <c r="CI18" i="1"/>
  <c r="CH18" i="1"/>
  <c r="CG18" i="1"/>
  <c r="CD18" i="1"/>
  <c r="BY18" i="1"/>
  <c r="BT18" i="1"/>
  <c r="BB18" i="1"/>
  <c r="AP18" i="1"/>
  <c r="AH18" i="1"/>
  <c r="W18" i="1"/>
  <c r="CF16" i="1"/>
  <c r="CE16" i="1"/>
  <c r="CC16" i="1"/>
  <c r="CB16" i="1"/>
  <c r="CA16" i="1"/>
  <c r="BZ16" i="1"/>
  <c r="BX16" i="1"/>
  <c r="BW16" i="1"/>
  <c r="BV16" i="1"/>
  <c r="BU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A16" i="1"/>
  <c r="AZ16" i="1"/>
  <c r="AY16" i="1"/>
  <c r="AX16" i="1"/>
  <c r="AW16" i="1"/>
  <c r="AV16" i="1"/>
  <c r="AU16" i="1"/>
  <c r="AT16" i="1"/>
  <c r="AS16" i="1"/>
  <c r="AR16" i="1"/>
  <c r="AQ16" i="1"/>
  <c r="AO16" i="1"/>
  <c r="AN16" i="1"/>
  <c r="AM16" i="1"/>
  <c r="AL16" i="1"/>
  <c r="AK16" i="1"/>
  <c r="AJ16" i="1"/>
  <c r="AI16" i="1"/>
  <c r="AG16" i="1"/>
  <c r="AF16" i="1"/>
  <c r="AE16" i="1"/>
  <c r="AD16" i="1"/>
  <c r="AC16" i="1"/>
  <c r="AB16" i="1"/>
  <c r="AA16" i="1"/>
  <c r="Z16" i="1"/>
  <c r="Y16" i="1"/>
  <c r="X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CK15" i="1"/>
  <c r="CJ15" i="1"/>
  <c r="CI15" i="1"/>
  <c r="CH15" i="1"/>
  <c r="CG15" i="1"/>
  <c r="CD15" i="1"/>
  <c r="BY15" i="1"/>
  <c r="BT15" i="1"/>
  <c r="BB15" i="1"/>
  <c r="AP15" i="1"/>
  <c r="AH15" i="1"/>
  <c r="W15" i="1"/>
  <c r="CK14" i="1"/>
  <c r="CJ14" i="1"/>
  <c r="CI14" i="1"/>
  <c r="CH14" i="1"/>
  <c r="CG14" i="1"/>
  <c r="CD14" i="1"/>
  <c r="BY14" i="1"/>
  <c r="BT14" i="1"/>
  <c r="BB14" i="1"/>
  <c r="AP14" i="1"/>
  <c r="AH14" i="1"/>
  <c r="W14" i="1"/>
  <c r="CK13" i="1"/>
  <c r="CJ13" i="1"/>
  <c r="CI13" i="1"/>
  <c r="CH13" i="1"/>
  <c r="CG13" i="1"/>
  <c r="CD13" i="1"/>
  <c r="BY13" i="1"/>
  <c r="BT13" i="1"/>
  <c r="BB13" i="1"/>
  <c r="AP13" i="1"/>
  <c r="AH13" i="1"/>
  <c r="W13" i="1"/>
  <c r="CF12" i="1"/>
  <c r="CE12" i="1"/>
  <c r="AR12" i="1"/>
  <c r="AQ12" i="1"/>
  <c r="CK11" i="1"/>
  <c r="CJ11" i="1"/>
  <c r="CI11" i="1"/>
  <c r="CH11" i="1"/>
  <c r="CG11" i="1"/>
  <c r="CD11" i="1"/>
  <c r="BY11" i="1"/>
  <c r="BT11" i="1"/>
  <c r="BB11" i="1"/>
  <c r="AP11" i="1"/>
  <c r="AH11" i="1"/>
  <c r="W11" i="1"/>
  <c r="CK10" i="1"/>
  <c r="CJ10" i="1"/>
  <c r="CI10" i="1"/>
  <c r="CH10" i="1"/>
  <c r="CG10" i="1"/>
  <c r="CD10" i="1"/>
  <c r="BY10" i="1"/>
  <c r="BT10" i="1"/>
  <c r="BB10" i="1"/>
  <c r="AP10" i="1"/>
  <c r="AH10" i="1"/>
  <c r="W10" i="1"/>
  <c r="CK9" i="1"/>
  <c r="CJ9" i="1"/>
  <c r="CI9" i="1"/>
  <c r="CH9" i="1"/>
  <c r="CG9" i="1"/>
  <c r="CD9" i="1"/>
  <c r="BY9" i="1"/>
  <c r="BT9" i="1"/>
  <c r="BB9" i="1"/>
  <c r="AP9" i="1"/>
  <c r="AH9" i="1"/>
  <c r="W9" i="1"/>
  <c r="CJ8" i="1"/>
  <c r="CC8" i="1"/>
  <c r="CC12" i="1" s="1"/>
  <c r="CB8" i="1"/>
  <c r="CB12" i="1" s="1"/>
  <c r="CA8" i="1"/>
  <c r="CA12" i="1" s="1"/>
  <c r="BZ8" i="1"/>
  <c r="BZ12" i="1" s="1"/>
  <c r="BX8" i="1"/>
  <c r="BX12" i="1" s="1"/>
  <c r="BW8" i="1"/>
  <c r="BW12" i="1" s="1"/>
  <c r="BV8" i="1"/>
  <c r="BV12" i="1" s="1"/>
  <c r="BU8" i="1"/>
  <c r="BS8" i="1"/>
  <c r="BS12" i="1" s="1"/>
  <c r="BR8" i="1"/>
  <c r="BR12" i="1" s="1"/>
  <c r="BQ8" i="1"/>
  <c r="BQ12" i="1" s="1"/>
  <c r="BP8" i="1"/>
  <c r="BP12" i="1" s="1"/>
  <c r="BO8" i="1"/>
  <c r="BO12" i="1" s="1"/>
  <c r="BN8" i="1"/>
  <c r="BN12" i="1" s="1"/>
  <c r="BM8" i="1"/>
  <c r="BM12" i="1" s="1"/>
  <c r="BL8" i="1"/>
  <c r="BL12" i="1" s="1"/>
  <c r="BK8" i="1"/>
  <c r="BK12" i="1" s="1"/>
  <c r="BJ8" i="1"/>
  <c r="BJ12" i="1" s="1"/>
  <c r="BI8" i="1"/>
  <c r="BI12" i="1" s="1"/>
  <c r="BH8" i="1"/>
  <c r="BH12" i="1" s="1"/>
  <c r="BG8" i="1"/>
  <c r="BG12" i="1" s="1"/>
  <c r="BF8" i="1"/>
  <c r="BF12" i="1" s="1"/>
  <c r="BE8" i="1"/>
  <c r="BE12" i="1" s="1"/>
  <c r="BD8" i="1"/>
  <c r="BD12" i="1" s="1"/>
  <c r="BC8" i="1"/>
  <c r="BC12" i="1" s="1"/>
  <c r="BA8" i="1"/>
  <c r="BA12" i="1" s="1"/>
  <c r="AZ8" i="1"/>
  <c r="AZ12" i="1" s="1"/>
  <c r="AY8" i="1"/>
  <c r="AY12" i="1" s="1"/>
  <c r="AX8" i="1"/>
  <c r="AX12" i="1" s="1"/>
  <c r="AW8" i="1"/>
  <c r="AW12" i="1" s="1"/>
  <c r="AV8" i="1"/>
  <c r="AV12" i="1" s="1"/>
  <c r="AU8" i="1"/>
  <c r="AU12" i="1" s="1"/>
  <c r="AT8" i="1"/>
  <c r="AT12" i="1" s="1"/>
  <c r="AS8" i="1"/>
  <c r="AS12" i="1" s="1"/>
  <c r="AO8" i="1"/>
  <c r="AO12" i="1" s="1"/>
  <c r="AN8" i="1"/>
  <c r="AN12" i="1" s="1"/>
  <c r="AM8" i="1"/>
  <c r="AM12" i="1" s="1"/>
  <c r="AL8" i="1"/>
  <c r="AL12" i="1" s="1"/>
  <c r="AK8" i="1"/>
  <c r="AK12" i="1" s="1"/>
  <c r="AJ8" i="1"/>
  <c r="AJ12" i="1" s="1"/>
  <c r="AI8" i="1"/>
  <c r="AI12" i="1" s="1"/>
  <c r="AG8" i="1"/>
  <c r="AG12" i="1" s="1"/>
  <c r="AF8" i="1"/>
  <c r="AF12" i="1" s="1"/>
  <c r="AE8" i="1"/>
  <c r="AE12" i="1" s="1"/>
  <c r="AD8" i="1"/>
  <c r="AD12" i="1" s="1"/>
  <c r="AC8" i="1"/>
  <c r="AC12" i="1" s="1"/>
  <c r="AB8" i="1"/>
  <c r="AB12" i="1" s="1"/>
  <c r="AA8" i="1"/>
  <c r="AA12" i="1" s="1"/>
  <c r="Z8" i="1"/>
  <c r="Z12" i="1" s="1"/>
  <c r="Y8" i="1"/>
  <c r="Y12" i="1" s="1"/>
  <c r="X8" i="1"/>
  <c r="X12" i="1" s="1"/>
  <c r="V8" i="1"/>
  <c r="V12" i="1" s="1"/>
  <c r="U8" i="1"/>
  <c r="U12" i="1" s="1"/>
  <c r="T8" i="1"/>
  <c r="T12" i="1" s="1"/>
  <c r="S8" i="1"/>
  <c r="S12" i="1" s="1"/>
  <c r="R8" i="1"/>
  <c r="R12" i="1" s="1"/>
  <c r="Q8" i="1"/>
  <c r="Q12" i="1" s="1"/>
  <c r="P8" i="1"/>
  <c r="P12" i="1" s="1"/>
  <c r="O8" i="1"/>
  <c r="O12" i="1" s="1"/>
  <c r="N8" i="1"/>
  <c r="N12" i="1" s="1"/>
  <c r="M8" i="1"/>
  <c r="M12" i="1" s="1"/>
  <c r="L8" i="1"/>
  <c r="L12" i="1" s="1"/>
  <c r="K8" i="1"/>
  <c r="K12" i="1" s="1"/>
  <c r="J8" i="1"/>
  <c r="J12" i="1" s="1"/>
  <c r="I8" i="1"/>
  <c r="I12" i="1" s="1"/>
  <c r="H8" i="1"/>
  <c r="H12" i="1" s="1"/>
  <c r="G8" i="1"/>
  <c r="G12" i="1" s="1"/>
  <c r="F8" i="1"/>
  <c r="F12" i="1" s="1"/>
  <c r="E8" i="1"/>
  <c r="E12" i="1" s="1"/>
  <c r="D8" i="1"/>
  <c r="D12" i="1" s="1"/>
  <c r="C8" i="1"/>
  <c r="C12" i="1" s="1"/>
  <c r="B8" i="1"/>
  <c r="CK7" i="1"/>
  <c r="CI7" i="1"/>
  <c r="CH7" i="1"/>
  <c r="CG7" i="1"/>
  <c r="CD7" i="1"/>
  <c r="BY7" i="1"/>
  <c r="BT7" i="1"/>
  <c r="BB7" i="1"/>
  <c r="AP7" i="1"/>
  <c r="AH7" i="1"/>
  <c r="W7" i="1"/>
  <c r="CK6" i="1"/>
  <c r="CI6" i="1"/>
  <c r="CH6" i="1"/>
  <c r="CG6" i="1"/>
  <c r="CD6" i="1"/>
  <c r="BY6" i="1"/>
  <c r="BT6" i="1"/>
  <c r="BB6" i="1"/>
  <c r="AP6" i="1"/>
  <c r="AH6" i="1"/>
  <c r="W6" i="1"/>
  <c r="AQ26" i="1" l="1"/>
  <c r="AF17" i="1"/>
  <c r="AY17" i="1"/>
  <c r="AY27" i="1" s="1"/>
  <c r="BA17" i="1"/>
  <c r="BA27" i="1" s="1"/>
  <c r="AR26" i="1"/>
  <c r="BD26" i="1"/>
  <c r="C17" i="1"/>
  <c r="BM17" i="1"/>
  <c r="BW17" i="1"/>
  <c r="AE17" i="1"/>
  <c r="AG17" i="1"/>
  <c r="BD17" i="1"/>
  <c r="I17" i="1"/>
  <c r="U17" i="1"/>
  <c r="AT26" i="1"/>
  <c r="K17" i="1"/>
  <c r="BJ26" i="1"/>
  <c r="J17" i="1"/>
  <c r="V17" i="1"/>
  <c r="Y26" i="1"/>
  <c r="AR17" i="1"/>
  <c r="AR27" i="1" s="1"/>
  <c r="AT17" i="1"/>
  <c r="AT27" i="1" s="1"/>
  <c r="BE17" i="1"/>
  <c r="BO17" i="1"/>
  <c r="M17" i="1"/>
  <c r="BF17" i="1"/>
  <c r="BP17" i="1"/>
  <c r="CK8" i="1"/>
  <c r="CK12" i="1" s="1"/>
  <c r="BP26" i="1"/>
  <c r="AP25" i="1"/>
  <c r="AU17" i="1"/>
  <c r="AU27" i="1" s="1"/>
  <c r="BI26" i="1"/>
  <c r="W8" i="1"/>
  <c r="W12" i="1" s="1"/>
  <c r="AK17" i="1"/>
  <c r="CK16" i="1"/>
  <c r="AY26" i="1"/>
  <c r="BJ17" i="1"/>
  <c r="AH16" i="1"/>
  <c r="H17" i="1"/>
  <c r="T17" i="1"/>
  <c r="AD17" i="1"/>
  <c r="BZ26" i="1"/>
  <c r="L17" i="1"/>
  <c r="X17" i="1"/>
  <c r="P26" i="1"/>
  <c r="J26" i="1"/>
  <c r="AF26" i="1"/>
  <c r="AZ26" i="1"/>
  <c r="AV17" i="1"/>
  <c r="AV27" i="1" s="1"/>
  <c r="BG17" i="1"/>
  <c r="BQ17" i="1"/>
  <c r="CB17" i="1"/>
  <c r="AQ17" i="1"/>
  <c r="AQ27" i="1" s="1"/>
  <c r="AW17" i="1"/>
  <c r="AW27" i="1" s="1"/>
  <c r="BB16" i="1"/>
  <c r="L26" i="1"/>
  <c r="F17" i="1"/>
  <c r="R17" i="1"/>
  <c r="AB17" i="1"/>
  <c r="BI17" i="1"/>
  <c r="BS17" i="1"/>
  <c r="CJ12" i="1"/>
  <c r="S17" i="1"/>
  <c r="AC17" i="1"/>
  <c r="CI21" i="1"/>
  <c r="AZ17" i="1"/>
  <c r="BK17" i="1"/>
  <c r="W21" i="1"/>
  <c r="CD21" i="1"/>
  <c r="CH8" i="1"/>
  <c r="CH12" i="1" s="1"/>
  <c r="CH16" i="1"/>
  <c r="CI8" i="1"/>
  <c r="CI12" i="1" s="1"/>
  <c r="CJ16" i="1"/>
  <c r="CJ21" i="1"/>
  <c r="AO26" i="1"/>
  <c r="CG16" i="1"/>
  <c r="BY16" i="1"/>
  <c r="AH21" i="1"/>
  <c r="CG21" i="1"/>
  <c r="BS26" i="1"/>
  <c r="CI16" i="1"/>
  <c r="B26" i="1"/>
  <c r="BB8" i="1"/>
  <c r="BB12" i="1" s="1"/>
  <c r="CL10" i="1"/>
  <c r="BB25" i="1"/>
  <c r="Z26" i="1"/>
  <c r="V26" i="1"/>
  <c r="O26" i="1"/>
  <c r="AS17" i="1"/>
  <c r="AS27" i="1" s="1"/>
  <c r="BC17" i="1"/>
  <c r="BN17" i="1"/>
  <c r="BY25" i="1"/>
  <c r="E26" i="1"/>
  <c r="BF26" i="1"/>
  <c r="CJ25" i="1"/>
  <c r="F26" i="1"/>
  <c r="CE17" i="1"/>
  <c r="G26" i="1"/>
  <c r="AV26" i="1"/>
  <c r="P17" i="1"/>
  <c r="AA17" i="1"/>
  <c r="CC26" i="1"/>
  <c r="AH25" i="1"/>
  <c r="W25" i="1"/>
  <c r="CL11" i="1"/>
  <c r="BB21" i="1"/>
  <c r="K26" i="1"/>
  <c r="U26" i="1"/>
  <c r="AE26" i="1"/>
  <c r="AM26" i="1"/>
  <c r="BK26" i="1"/>
  <c r="BU26" i="1"/>
  <c r="CD25" i="1"/>
  <c r="G17" i="1"/>
  <c r="Q17" i="1"/>
  <c r="Q27" i="1" s="1"/>
  <c r="Z17" i="1"/>
  <c r="BZ17" i="1"/>
  <c r="AN26" i="1"/>
  <c r="BL26" i="1"/>
  <c r="BV26" i="1"/>
  <c r="AX17" i="1"/>
  <c r="AX27" i="1" s="1"/>
  <c r="BH17" i="1"/>
  <c r="BR17" i="1"/>
  <c r="CL24" i="1"/>
  <c r="AG26" i="1"/>
  <c r="BA26" i="1"/>
  <c r="BM26" i="1"/>
  <c r="BW26" i="1"/>
  <c r="CE26" i="1"/>
  <c r="CL15" i="1"/>
  <c r="CL20" i="1"/>
  <c r="CH25" i="1"/>
  <c r="X26" i="1"/>
  <c r="AD26" i="1"/>
  <c r="CL6" i="1"/>
  <c r="CL7" i="1"/>
  <c r="B12" i="1"/>
  <c r="B17" i="1" s="1"/>
  <c r="CL22" i="1"/>
  <c r="CI25" i="1"/>
  <c r="C26" i="1"/>
  <c r="AI26" i="1"/>
  <c r="BC26" i="1"/>
  <c r="BN26" i="1"/>
  <c r="BX26" i="1"/>
  <c r="CF26" i="1"/>
  <c r="BY8" i="1"/>
  <c r="BY12" i="1" s="1"/>
  <c r="CL9" i="1"/>
  <c r="CH21" i="1"/>
  <c r="D26" i="1"/>
  <c r="N26" i="1"/>
  <c r="AX26" i="1"/>
  <c r="AH8" i="1"/>
  <c r="AH12" i="1" s="1"/>
  <c r="BL17" i="1"/>
  <c r="W16" i="1"/>
  <c r="CD16" i="1"/>
  <c r="AO17" i="1"/>
  <c r="BT21" i="1"/>
  <c r="CK25" i="1"/>
  <c r="AJ26" i="1"/>
  <c r="AS26" i="1"/>
  <c r="BE26" i="1"/>
  <c r="BO26" i="1"/>
  <c r="Y17" i="1"/>
  <c r="AA26" i="1"/>
  <c r="T26" i="1"/>
  <c r="CK21" i="1"/>
  <c r="BY21" i="1"/>
  <c r="AK26" i="1"/>
  <c r="AU26" i="1"/>
  <c r="BG26" i="1"/>
  <c r="BQ26" i="1"/>
  <c r="BT8" i="1"/>
  <c r="BT12" i="1" s="1"/>
  <c r="E17" i="1"/>
  <c r="O17" i="1"/>
  <c r="CF17" i="1"/>
  <c r="H26" i="1"/>
  <c r="R26" i="1"/>
  <c r="AB26" i="1"/>
  <c r="BH26" i="1"/>
  <c r="BR26" i="1"/>
  <c r="CA26" i="1"/>
  <c r="M26" i="1"/>
  <c r="D17" i="1"/>
  <c r="N17" i="1"/>
  <c r="CD8" i="1"/>
  <c r="CD12" i="1" s="1"/>
  <c r="CG12" i="1"/>
  <c r="AP16" i="1"/>
  <c r="CL14" i="1"/>
  <c r="BT16" i="1"/>
  <c r="BX17" i="1"/>
  <c r="AP21" i="1"/>
  <c r="CL19" i="1"/>
  <c r="I26" i="1"/>
  <c r="S26" i="1"/>
  <c r="AC26" i="1"/>
  <c r="AL26" i="1"/>
  <c r="AW26" i="1"/>
  <c r="CB26" i="1"/>
  <c r="CA17" i="1"/>
  <c r="AL17" i="1"/>
  <c r="AM17" i="1"/>
  <c r="AN17" i="1"/>
  <c r="CC17" i="1"/>
  <c r="BV17" i="1"/>
  <c r="AI17" i="1"/>
  <c r="AJ17" i="1"/>
  <c r="CL13" i="1"/>
  <c r="CL23" i="1"/>
  <c r="AP8" i="1"/>
  <c r="AP12" i="1" s="1"/>
  <c r="CG25" i="1"/>
  <c r="BU12" i="1"/>
  <c r="BU17" i="1" s="1"/>
  <c r="BT25" i="1"/>
  <c r="CL18" i="1"/>
  <c r="BD27" i="1" l="1"/>
  <c r="AF27" i="1"/>
  <c r="U27" i="1"/>
  <c r="W26" i="1"/>
  <c r="C27" i="1"/>
  <c r="BZ27" i="1"/>
  <c r="BO27" i="1"/>
  <c r="G27" i="1"/>
  <c r="BR27" i="1"/>
  <c r="I27" i="1"/>
  <c r="CJ17" i="1"/>
  <c r="V27" i="1"/>
  <c r="BM27" i="1"/>
  <c r="AE27" i="1"/>
  <c r="K27" i="1"/>
  <c r="AH17" i="1"/>
  <c r="BP27" i="1"/>
  <c r="BH27" i="1"/>
  <c r="BW27" i="1"/>
  <c r="CI26" i="1"/>
  <c r="AG27" i="1"/>
  <c r="BF27" i="1"/>
  <c r="O27" i="1"/>
  <c r="T27" i="1"/>
  <c r="CF27" i="1"/>
  <c r="J27" i="1"/>
  <c r="BJ27" i="1"/>
  <c r="CB27" i="1"/>
  <c r="CL8" i="1"/>
  <c r="CL12" i="1" s="1"/>
  <c r="BE27" i="1"/>
  <c r="X27" i="1"/>
  <c r="BS27" i="1"/>
  <c r="BI27" i="1"/>
  <c r="M27" i="1"/>
  <c r="BQ27" i="1"/>
  <c r="BN27" i="1"/>
  <c r="CJ26" i="1"/>
  <c r="L27" i="1"/>
  <c r="AK27" i="1"/>
  <c r="AD27" i="1"/>
  <c r="Y27" i="1"/>
  <c r="S27" i="1"/>
  <c r="AH26" i="1"/>
  <c r="AZ27" i="1"/>
  <c r="R27" i="1"/>
  <c r="CG17" i="1"/>
  <c r="BT26" i="1"/>
  <c r="CK17" i="1"/>
  <c r="CH17" i="1"/>
  <c r="CC27" i="1"/>
  <c r="P27" i="1"/>
  <c r="AP26" i="1"/>
  <c r="AJ27" i="1"/>
  <c r="F27" i="1"/>
  <c r="AO27" i="1"/>
  <c r="AA27" i="1"/>
  <c r="BY17" i="1"/>
  <c r="AB27" i="1"/>
  <c r="Z27" i="1"/>
  <c r="H27" i="1"/>
  <c r="BG27" i="1"/>
  <c r="BY26" i="1"/>
  <c r="BV27" i="1"/>
  <c r="AC27" i="1"/>
  <c r="BL27" i="1"/>
  <c r="BK27" i="1"/>
  <c r="BB17" i="1"/>
  <c r="CA27" i="1"/>
  <c r="BC27" i="1"/>
  <c r="CG26" i="1"/>
  <c r="AL27" i="1"/>
  <c r="N27" i="1"/>
  <c r="CI17" i="1"/>
  <c r="CD26" i="1"/>
  <c r="BB26" i="1"/>
  <c r="BU27" i="1"/>
  <c r="AI27" i="1"/>
  <c r="BT17" i="1"/>
  <c r="CL25" i="1"/>
  <c r="CE27" i="1"/>
  <c r="E27" i="1"/>
  <c r="CK26" i="1"/>
  <c r="AP17" i="1"/>
  <c r="AM27" i="1"/>
  <c r="CD17" i="1"/>
  <c r="BX27" i="1"/>
  <c r="B27" i="1"/>
  <c r="CH26" i="1"/>
  <c r="D27" i="1"/>
  <c r="W17" i="1"/>
  <c r="AN27" i="1"/>
  <c r="CL21" i="1"/>
  <c r="CL16" i="1"/>
  <c r="W27" i="1" l="1"/>
  <c r="AP27" i="1"/>
  <c r="CJ27" i="1"/>
  <c r="BT27" i="1"/>
  <c r="CG27" i="1"/>
  <c r="AH27" i="1"/>
  <c r="CI27" i="1"/>
  <c r="BY27" i="1"/>
  <c r="CH27" i="1"/>
  <c r="CK27" i="1"/>
  <c r="BB27" i="1"/>
  <c r="CL17" i="1"/>
  <c r="CD27" i="1"/>
  <c r="CL26" i="1"/>
  <c r="CL27" i="1" l="1"/>
</calcChain>
</file>

<file path=xl/sharedStrings.xml><?xml version="1.0" encoding="utf-8"?>
<sst xmlns="http://schemas.openxmlformats.org/spreadsheetml/2006/main" count="156" uniqueCount="57">
  <si>
    <t>Total Spital Judetean Satu Mare</t>
  </si>
  <si>
    <t>Total Spital TBC Satu Mare</t>
  </si>
  <si>
    <t>Total Spital Negresti Oas</t>
  </si>
  <si>
    <t>TOTAL                                                      Sp. Clinic CF                                           -sectia SATU MARE</t>
  </si>
  <si>
    <t>Total Spital Municipal Carei</t>
  </si>
  <si>
    <t>TOTAL  MANITOU MED-Clinica Gynoprax</t>
  </si>
  <si>
    <t>TOTAL SARA CLINIC</t>
  </si>
  <si>
    <t>TOTAL  SC VITREUM MEDICAL SRL</t>
  </si>
  <si>
    <t>TOTAL GENERAL</t>
  </si>
  <si>
    <t>Sectii DRG</t>
  </si>
  <si>
    <t>CRONICI                                Psihiatrie cronici</t>
  </si>
  <si>
    <t>CRONICI                               Rec.neurologica</t>
  </si>
  <si>
    <t>CRONICI                       Neonatologie prem.</t>
  </si>
  <si>
    <t>CRONICI                      Rec. Pediatrica</t>
  </si>
  <si>
    <t>CRONICI                                    Interne</t>
  </si>
  <si>
    <t xml:space="preserve">TOTAL SECTII CRONICI                                 </t>
  </si>
  <si>
    <t>Spitalizari de zi</t>
  </si>
  <si>
    <t>COMPLEXITATEA CAZURILOR</t>
  </si>
  <si>
    <t>CHELTUIELI EFECTIV REALIZATE</t>
  </si>
  <si>
    <t xml:space="preserve">SECTII CRONICI                                 </t>
  </si>
  <si>
    <t>DRG</t>
  </si>
  <si>
    <t>INGRIJIRI PALEATIVE</t>
  </si>
  <si>
    <t>Spitalizari de zi CG/CPU</t>
  </si>
  <si>
    <t>CRONICI rec pediatrica</t>
  </si>
  <si>
    <t>CRONICI rec balneologica</t>
  </si>
  <si>
    <t>CRONICI  balneologie pediatrica</t>
  </si>
  <si>
    <t xml:space="preserve">CRONICI psihiatrie </t>
  </si>
  <si>
    <t>ACUTI</t>
  </si>
  <si>
    <t>CRONICI                                                          Rec. ortopedie</t>
  </si>
  <si>
    <t>CRONICI                                                           Rec. reomatologie</t>
  </si>
  <si>
    <t>Contractat</t>
  </si>
  <si>
    <t>Decontat</t>
  </si>
  <si>
    <t>contractat</t>
  </si>
  <si>
    <t>decontat</t>
  </si>
  <si>
    <t>dec.2022</t>
  </si>
  <si>
    <t>reg.2022</t>
  </si>
  <si>
    <t xml:space="preserve">   an 2022</t>
  </si>
  <si>
    <t>ianuarie</t>
  </si>
  <si>
    <t>februarie</t>
  </si>
  <si>
    <t>martie</t>
  </si>
  <si>
    <t>trim.I</t>
  </si>
  <si>
    <t>aprilie</t>
  </si>
  <si>
    <t>mai</t>
  </si>
  <si>
    <t>iunie</t>
  </si>
  <si>
    <t>trim.II</t>
  </si>
  <si>
    <t>sem. I</t>
  </si>
  <si>
    <t>iulie</t>
  </si>
  <si>
    <t>august</t>
  </si>
  <si>
    <t>septembrie</t>
  </si>
  <si>
    <t>trim.III</t>
  </si>
  <si>
    <t>octombrie</t>
  </si>
  <si>
    <t>noiembrie</t>
  </si>
  <si>
    <t>decembrie</t>
  </si>
  <si>
    <t>trim IV</t>
  </si>
  <si>
    <t>sem II</t>
  </si>
  <si>
    <t>TOTAL</t>
  </si>
  <si>
    <t>SPITALE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</si>
</sst>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4"/>
      <color rgb="FFFF0000"/>
      <name val="Arial"/>
      <family val="2"/>
    </font>
    <font>
      <sz val="11"/>
      <name val="Calibri"/>
      <family val="2"/>
      <charset val="238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5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charset val="238"/>
      <scheme val="minor"/>
    </font>
    <font>
      <sz val="15"/>
      <name val="Arial"/>
      <family val="2"/>
    </font>
    <font>
      <sz val="14"/>
      <color rgb="FF00B0F0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" fontId="1" fillId="2" borderId="0" xfId="0" applyNumberFormat="1" applyFont="1" applyFill="1"/>
    <xf numFmtId="4" fontId="3" fillId="2" borderId="0" xfId="0" applyNumberFormat="1" applyFont="1" applyFill="1"/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4" fontId="6" fillId="2" borderId="0" xfId="0" applyNumberFormat="1" applyFont="1" applyFill="1" applyAlignment="1">
      <alignment horizontal="right"/>
    </xf>
    <xf numFmtId="4" fontId="7" fillId="2" borderId="1" xfId="0" applyNumberFormat="1" applyFont="1" applyFill="1" applyBorder="1"/>
    <xf numFmtId="4" fontId="7" fillId="2" borderId="2" xfId="0" applyNumberFormat="1" applyFont="1" applyFill="1" applyBorder="1"/>
    <xf numFmtId="4" fontId="7" fillId="2" borderId="3" xfId="0" applyNumberFormat="1" applyFont="1" applyFill="1" applyBorder="1"/>
    <xf numFmtId="4" fontId="8" fillId="2" borderId="0" xfId="0" applyNumberFormat="1" applyFont="1" applyFill="1"/>
    <xf numFmtId="1" fontId="7" fillId="2" borderId="6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wrapText="1"/>
    </xf>
    <xf numFmtId="4" fontId="8" fillId="2" borderId="0" xfId="0" applyNumberFormat="1" applyFont="1" applyFill="1" applyAlignment="1">
      <alignment wrapText="1"/>
    </xf>
    <xf numFmtId="4" fontId="9" fillId="2" borderId="7" xfId="0" applyNumberFormat="1" applyFont="1" applyFill="1" applyBorder="1" applyAlignment="1">
      <alignment horizontal="center"/>
    </xf>
    <xf numFmtId="4" fontId="8" fillId="2" borderId="7" xfId="0" applyNumberFormat="1" applyFont="1" applyFill="1" applyBorder="1"/>
    <xf numFmtId="4" fontId="3" fillId="2" borderId="8" xfId="0" applyNumberFormat="1" applyFont="1" applyFill="1" applyBorder="1"/>
    <xf numFmtId="4" fontId="7" fillId="2" borderId="7" xfId="0" applyNumberFormat="1" applyFont="1" applyFill="1" applyBorder="1"/>
    <xf numFmtId="4" fontId="5" fillId="2" borderId="8" xfId="0" applyNumberFormat="1" applyFont="1" applyFill="1" applyBorder="1"/>
    <xf numFmtId="4" fontId="13" fillId="2" borderId="2" xfId="0" applyNumberFormat="1" applyFont="1" applyFill="1" applyBorder="1" applyAlignment="1">
      <alignment wrapText="1"/>
    </xf>
    <xf numFmtId="4" fontId="3" fillId="2" borderId="7" xfId="0" applyNumberFormat="1" applyFont="1" applyFill="1" applyBorder="1"/>
    <xf numFmtId="4" fontId="14" fillId="2" borderId="7" xfId="0" applyNumberFormat="1" applyFont="1" applyFill="1" applyBorder="1" applyAlignment="1">
      <alignment wrapText="1"/>
    </xf>
    <xf numFmtId="4" fontId="2" fillId="2" borderId="7" xfId="0" applyNumberFormat="1" applyFont="1" applyFill="1" applyBorder="1"/>
    <xf numFmtId="4" fontId="2" fillId="2" borderId="8" xfId="0" applyNumberFormat="1" applyFont="1" applyFill="1" applyBorder="1"/>
    <xf numFmtId="4" fontId="15" fillId="2" borderId="9" xfId="0" applyNumberFormat="1" applyFont="1" applyFill="1" applyBorder="1"/>
    <xf numFmtId="4" fontId="15" fillId="2" borderId="10" xfId="0" applyNumberFormat="1" applyFont="1" applyFill="1" applyBorder="1"/>
    <xf numFmtId="4" fontId="15" fillId="2" borderId="7" xfId="0" applyNumberFormat="1" applyFont="1" applyFill="1" applyBorder="1"/>
    <xf numFmtId="4" fontId="15" fillId="2" borderId="11" xfId="0" applyNumberFormat="1" applyFont="1" applyFill="1" applyBorder="1"/>
    <xf numFmtId="4" fontId="11" fillId="2" borderId="2" xfId="0" applyNumberFormat="1" applyFont="1" applyFill="1" applyBorder="1" applyAlignment="1">
      <alignment wrapText="1"/>
    </xf>
    <xf numFmtId="4" fontId="16" fillId="2" borderId="8" xfId="0" applyNumberFormat="1" applyFont="1" applyFill="1" applyBorder="1"/>
    <xf numFmtId="4" fontId="5" fillId="2" borderId="7" xfId="0" applyNumberFormat="1" applyFont="1" applyFill="1" applyBorder="1"/>
    <xf numFmtId="4" fontId="1" fillId="2" borderId="0" xfId="0" applyNumberFormat="1" applyFont="1" applyFill="1" applyAlignment="1">
      <alignment horizontal="center"/>
    </xf>
    <xf numFmtId="4" fontId="7" fillId="2" borderId="2" xfId="0" applyNumberFormat="1" applyFont="1" applyFill="1" applyBorder="1" applyAlignment="1">
      <alignment wrapText="1"/>
    </xf>
    <xf numFmtId="4" fontId="7" fillId="2" borderId="2" xfId="0" applyNumberFormat="1" applyFont="1" applyFill="1" applyBorder="1" applyAlignment="1">
      <alignment vertical="center" wrapText="1"/>
    </xf>
    <xf numFmtId="4" fontId="7" fillId="2" borderId="7" xfId="0" applyNumberFormat="1" applyFont="1" applyFill="1" applyBorder="1" applyAlignment="1">
      <alignment vertical="center" wrapText="1"/>
    </xf>
    <xf numFmtId="4" fontId="7" fillId="2" borderId="8" xfId="0" applyNumberFormat="1" applyFont="1" applyFill="1" applyBorder="1" applyAlignment="1">
      <alignment vertical="center" wrapText="1"/>
    </xf>
    <xf numFmtId="4" fontId="7" fillId="2" borderId="6" xfId="0" applyNumberFormat="1" applyFont="1" applyFill="1" applyBorder="1" applyAlignment="1">
      <alignment vertical="center" wrapText="1"/>
    </xf>
    <xf numFmtId="4" fontId="9" fillId="2" borderId="6" xfId="0" applyNumberFormat="1" applyFont="1" applyFill="1" applyBorder="1" applyAlignment="1">
      <alignment horizontal="center"/>
    </xf>
    <xf numFmtId="4" fontId="10" fillId="2" borderId="0" xfId="0" applyNumberFormat="1" applyFont="1" applyFill="1" applyAlignment="1">
      <alignment horizontal="center"/>
    </xf>
    <xf numFmtId="49" fontId="7" fillId="2" borderId="7" xfId="0" applyNumberFormat="1" applyFont="1" applyFill="1" applyBorder="1"/>
    <xf numFmtId="1" fontId="7" fillId="2" borderId="7" xfId="0" applyNumberFormat="1" applyFont="1" applyFill="1" applyBorder="1"/>
    <xf numFmtId="4" fontId="7" fillId="2" borderId="7" xfId="0" applyNumberFormat="1" applyFont="1" applyFill="1" applyBorder="1" applyAlignment="1">
      <alignment horizontal="left" vertical="center"/>
    </xf>
    <xf numFmtId="4" fontId="7" fillId="2" borderId="0" xfId="0" applyNumberFormat="1" applyFont="1" applyFill="1"/>
    <xf numFmtId="4" fontId="12" fillId="2" borderId="2" xfId="0" applyNumberFormat="1" applyFont="1" applyFill="1" applyBorder="1" applyAlignment="1">
      <alignment wrapText="1"/>
    </xf>
    <xf numFmtId="4" fontId="12" fillId="2" borderId="7" xfId="0" applyNumberFormat="1" applyFont="1" applyFill="1" applyBorder="1" applyAlignment="1" applyProtection="1">
      <alignment wrapText="1"/>
      <protection locked="0" hidden="1"/>
    </xf>
    <xf numFmtId="4" fontId="12" fillId="2" borderId="2" xfId="0" applyNumberFormat="1" applyFont="1" applyFill="1" applyBorder="1" applyAlignment="1" applyProtection="1">
      <alignment wrapText="1"/>
      <protection locked="0" hidden="1"/>
    </xf>
    <xf numFmtId="4" fontId="11" fillId="2" borderId="7" xfId="0" applyNumberFormat="1" applyFont="1" applyFill="1" applyBorder="1" applyAlignment="1" applyProtection="1">
      <alignment wrapText="1"/>
      <protection locked="0" hidden="1"/>
    </xf>
    <xf numFmtId="4" fontId="3" fillId="2" borderId="9" xfId="0" applyNumberFormat="1" applyFont="1" applyFill="1" applyBorder="1"/>
    <xf numFmtId="4" fontId="17" fillId="2" borderId="8" xfId="0" applyNumberFormat="1" applyFont="1" applyFill="1" applyBorder="1"/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wrapText="1"/>
    </xf>
    <xf numFmtId="4" fontId="7" fillId="2" borderId="4" xfId="0" applyNumberFormat="1" applyFont="1" applyFill="1" applyBorder="1" applyAlignment="1">
      <alignment horizontal="center" wrapText="1"/>
    </xf>
    <xf numFmtId="4" fontId="7" fillId="2" borderId="3" xfId="0" applyNumberFormat="1" applyFont="1" applyFill="1" applyBorder="1" applyAlignment="1">
      <alignment horizont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/>
    </xf>
    <xf numFmtId="4" fontId="7" fillId="2" borderId="4" xfId="0" applyNumberFormat="1" applyFont="1" applyFill="1" applyBorder="1" applyAlignment="1">
      <alignment horizontal="center"/>
    </xf>
    <xf numFmtId="4" fontId="7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C698A-BA47-4BF1-8126-96A90B77391A}">
  <dimension ref="A1:CL29"/>
  <sheetViews>
    <sheetView tabSelected="1" topLeftCell="W1" zoomScaleNormal="100" workbookViewId="0">
      <selection activeCell="W12" sqref="W12"/>
    </sheetView>
  </sheetViews>
  <sheetFormatPr defaultColWidth="9.140625" defaultRowHeight="14.25" x14ac:dyDescent="0.2"/>
  <cols>
    <col min="1" max="1" width="12.85546875" style="1" customWidth="1"/>
    <col min="2" max="2" width="19.28515625" style="1" customWidth="1"/>
    <col min="3" max="3" width="10.28515625" style="1" hidden="1" customWidth="1"/>
    <col min="4" max="4" width="9.28515625" style="1" hidden="1" customWidth="1"/>
    <col min="5" max="5" width="10.28515625" style="1" hidden="1" customWidth="1"/>
    <col min="6" max="6" width="9" style="1" hidden="1" customWidth="1"/>
    <col min="7" max="7" width="10.28515625" style="1" hidden="1" customWidth="1"/>
    <col min="8" max="8" width="22.42578125" style="1" hidden="1" customWidth="1"/>
    <col min="9" max="9" width="10.28515625" style="1" hidden="1" customWidth="1"/>
    <col min="10" max="10" width="9" style="1" hidden="1" customWidth="1"/>
    <col min="11" max="11" width="10.28515625" style="1" hidden="1" customWidth="1"/>
    <col min="12" max="12" width="9" style="1" hidden="1" customWidth="1"/>
    <col min="13" max="13" width="19.140625" style="1" customWidth="1"/>
    <col min="14" max="14" width="17.85546875" style="1" customWidth="1"/>
    <col min="15" max="15" width="10.28515625" style="1" hidden="1" customWidth="1"/>
    <col min="16" max="16" width="22.42578125" style="1" hidden="1" customWidth="1"/>
    <col min="17" max="17" width="10.28515625" style="1" hidden="1" customWidth="1"/>
    <col min="18" max="18" width="9" style="1" hidden="1" customWidth="1"/>
    <col min="19" max="19" width="10.28515625" style="1" hidden="1" customWidth="1"/>
    <col min="20" max="20" width="9" style="1" hidden="1" customWidth="1"/>
    <col min="21" max="21" width="18.85546875" style="1" hidden="1" customWidth="1"/>
    <col min="22" max="22" width="19.42578125" style="1" hidden="1" customWidth="1"/>
    <col min="23" max="23" width="23.5703125" style="1" customWidth="1"/>
    <col min="24" max="24" width="17.5703125" style="1" customWidth="1"/>
    <col min="25" max="25" width="10.28515625" style="1" hidden="1" customWidth="1"/>
    <col min="26" max="26" width="9" style="1" hidden="1" customWidth="1"/>
    <col min="27" max="27" width="17.85546875" style="1" bestFit="1" customWidth="1"/>
    <col min="28" max="28" width="17.5703125" style="1" customWidth="1"/>
    <col min="29" max="29" width="15.42578125" style="1" hidden="1" customWidth="1"/>
    <col min="30" max="30" width="15.140625" style="1" hidden="1" customWidth="1"/>
    <col min="31" max="31" width="10" style="1" hidden="1" customWidth="1"/>
    <col min="32" max="32" width="6.7109375" style="1" hidden="1" customWidth="1"/>
    <col min="33" max="33" width="8.85546875" style="1" hidden="1" customWidth="1"/>
    <col min="34" max="34" width="23.42578125" style="1" customWidth="1"/>
    <col min="35" max="36" width="17.85546875" style="1" bestFit="1" customWidth="1"/>
    <col min="37" max="37" width="15.42578125" style="1" bestFit="1" customWidth="1"/>
    <col min="38" max="38" width="17.85546875" style="1" bestFit="1" customWidth="1"/>
    <col min="39" max="39" width="18.28515625" style="1" customWidth="1"/>
    <col min="40" max="41" width="17.85546875" style="1" hidden="1" customWidth="1"/>
    <col min="42" max="42" width="24.140625" style="1" customWidth="1"/>
    <col min="43" max="43" width="10.28515625" style="1" hidden="1" customWidth="1"/>
    <col min="44" max="44" width="9" style="1" hidden="1" customWidth="1"/>
    <col min="45" max="45" width="21.28515625" style="1" customWidth="1"/>
    <col min="46" max="46" width="10.28515625" style="1" hidden="1" customWidth="1"/>
    <col min="47" max="47" width="9" style="1" hidden="1" customWidth="1"/>
    <col min="48" max="48" width="10.28515625" style="1" hidden="1" customWidth="1"/>
    <col min="49" max="49" width="9" style="1" hidden="1" customWidth="1"/>
    <col min="50" max="50" width="10.28515625" style="1" hidden="1" customWidth="1"/>
    <col min="51" max="51" width="9" style="1" hidden="1" customWidth="1"/>
    <col min="52" max="52" width="10.28515625" style="1" hidden="1" customWidth="1"/>
    <col min="53" max="53" width="9" style="1" hidden="1" customWidth="1"/>
    <col min="54" max="54" width="25.7109375" style="1" customWidth="1"/>
    <col min="55" max="55" width="17.5703125" style="1" customWidth="1"/>
    <col min="56" max="56" width="10.28515625" style="1" hidden="1" customWidth="1"/>
    <col min="57" max="57" width="9" style="1" hidden="1" customWidth="1"/>
    <col min="58" max="58" width="10.28515625" style="1" hidden="1" customWidth="1"/>
    <col min="59" max="59" width="9" style="1" hidden="1" customWidth="1"/>
    <col min="60" max="60" width="10.28515625" style="1" hidden="1" customWidth="1"/>
    <col min="61" max="61" width="9" style="1" hidden="1" customWidth="1"/>
    <col min="62" max="62" width="10.28515625" style="1" hidden="1" customWidth="1"/>
    <col min="63" max="63" width="9" style="1" hidden="1" customWidth="1"/>
    <col min="64" max="64" width="10.28515625" style="1" hidden="1" customWidth="1"/>
    <col min="65" max="65" width="9" style="1" hidden="1" customWidth="1"/>
    <col min="66" max="66" width="20.28515625" style="1" customWidth="1"/>
    <col min="67" max="67" width="18.5703125" style="1" customWidth="1"/>
    <col min="68" max="68" width="10.28515625" style="1" hidden="1" customWidth="1"/>
    <col min="69" max="69" width="2" style="1" hidden="1" customWidth="1"/>
    <col min="70" max="71" width="17.85546875" style="1" hidden="1" customWidth="1"/>
    <col min="72" max="72" width="24.42578125" style="1" customWidth="1"/>
    <col min="73" max="73" width="15.42578125" style="1" bestFit="1" customWidth="1"/>
    <col min="74" max="74" width="10" style="1" hidden="1" customWidth="1"/>
    <col min="75" max="75" width="8.85546875" style="1" hidden="1" customWidth="1"/>
    <col min="76" max="76" width="15.42578125" style="1" bestFit="1" customWidth="1"/>
    <col min="77" max="77" width="22.140625" style="1" customWidth="1"/>
    <col min="78" max="78" width="21.28515625" style="1" customWidth="1"/>
    <col min="79" max="79" width="20.7109375" style="1" customWidth="1"/>
    <col min="80" max="80" width="10" style="1" hidden="1" customWidth="1"/>
    <col min="81" max="81" width="8.85546875" style="1" hidden="1" customWidth="1"/>
    <col min="82" max="82" width="21.85546875" style="1" customWidth="1"/>
    <col min="83" max="83" width="17" style="1" customWidth="1"/>
    <col min="84" max="84" width="17" style="1" bestFit="1" customWidth="1"/>
    <col min="85" max="85" width="17.85546875" style="1" customWidth="1"/>
    <col min="86" max="86" width="10.28515625" style="1" hidden="1" customWidth="1"/>
    <col min="87" max="87" width="9" style="1" hidden="1" customWidth="1"/>
    <col min="88" max="88" width="18.28515625" style="1" hidden="1" customWidth="1"/>
    <col min="89" max="89" width="1.5703125" style="1" hidden="1" customWidth="1"/>
    <col min="90" max="90" width="20.85546875" style="1" customWidth="1"/>
    <col min="91" max="16384" width="9.140625" style="1"/>
  </cols>
  <sheetData>
    <row r="1" spans="1:90" x14ac:dyDescent="0.2">
      <c r="B1" s="1" t="s">
        <v>56</v>
      </c>
    </row>
    <row r="2" spans="1:90" ht="15" x14ac:dyDescent="0.25">
      <c r="D2" s="3"/>
      <c r="E2" s="3"/>
      <c r="F2" s="3"/>
      <c r="M2" s="4"/>
      <c r="O2" s="3"/>
      <c r="P2" s="3"/>
      <c r="Q2" s="3"/>
      <c r="AM2" s="5"/>
    </row>
    <row r="3" spans="1:90" s="9" customFormat="1" ht="16.5" customHeight="1" x14ac:dyDescent="0.25">
      <c r="A3" s="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60"/>
      <c r="W3" s="50" t="s">
        <v>0</v>
      </c>
      <c r="X3" s="59"/>
      <c r="Y3" s="59"/>
      <c r="Z3" s="59"/>
      <c r="AA3" s="59"/>
      <c r="AB3" s="59"/>
      <c r="AC3" s="59"/>
      <c r="AD3" s="59"/>
      <c r="AE3" s="59"/>
      <c r="AF3" s="59"/>
      <c r="AG3" s="60"/>
      <c r="AH3" s="50" t="s">
        <v>1</v>
      </c>
      <c r="AI3" s="59"/>
      <c r="AJ3" s="59"/>
      <c r="AK3" s="59"/>
      <c r="AL3" s="59"/>
      <c r="AM3" s="59"/>
      <c r="AN3" s="59"/>
      <c r="AO3" s="60"/>
      <c r="AP3" s="50" t="s">
        <v>2</v>
      </c>
      <c r="AQ3" s="7"/>
      <c r="AR3" s="8"/>
      <c r="AS3" s="55"/>
      <c r="AT3" s="55"/>
      <c r="AU3" s="55"/>
      <c r="AV3" s="55"/>
      <c r="AW3" s="55"/>
      <c r="AX3" s="55"/>
      <c r="AY3" s="55"/>
      <c r="AZ3" s="55"/>
      <c r="BA3" s="54"/>
      <c r="BB3" s="50" t="s">
        <v>3</v>
      </c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49"/>
      <c r="BT3" s="50" t="s">
        <v>4</v>
      </c>
      <c r="BU3" s="59"/>
      <c r="BV3" s="59"/>
      <c r="BW3" s="59"/>
      <c r="BX3" s="59"/>
      <c r="BY3" s="52" t="s">
        <v>5</v>
      </c>
      <c r="BZ3" s="56"/>
      <c r="CA3" s="56"/>
      <c r="CB3" s="56"/>
      <c r="CC3" s="57"/>
      <c r="CD3" s="50" t="s">
        <v>6</v>
      </c>
      <c r="CE3" s="58"/>
      <c r="CF3" s="58"/>
      <c r="CG3" s="52" t="s">
        <v>7</v>
      </c>
      <c r="CH3" s="59"/>
      <c r="CI3" s="59"/>
      <c r="CJ3" s="59"/>
      <c r="CK3" s="60"/>
      <c r="CL3" s="34" t="s">
        <v>8</v>
      </c>
    </row>
    <row r="4" spans="1:90" s="12" customFormat="1" ht="43.5" customHeight="1" x14ac:dyDescent="0.25">
      <c r="A4" s="10">
        <v>2023</v>
      </c>
      <c r="B4" s="31" t="s">
        <v>9</v>
      </c>
      <c r="C4" s="53" t="s">
        <v>10</v>
      </c>
      <c r="D4" s="54"/>
      <c r="E4" s="53" t="s">
        <v>11</v>
      </c>
      <c r="F4" s="54"/>
      <c r="G4" s="53" t="s">
        <v>12</v>
      </c>
      <c r="H4" s="54"/>
      <c r="I4" s="53" t="s">
        <v>13</v>
      </c>
      <c r="J4" s="54"/>
      <c r="K4" s="53" t="s">
        <v>14</v>
      </c>
      <c r="L4" s="54"/>
      <c r="M4" s="31" t="s">
        <v>15</v>
      </c>
      <c r="N4" s="31" t="s">
        <v>16</v>
      </c>
      <c r="O4" s="53"/>
      <c r="P4" s="54"/>
      <c r="Q4" s="53"/>
      <c r="R4" s="54"/>
      <c r="S4" s="53" t="s">
        <v>17</v>
      </c>
      <c r="T4" s="54"/>
      <c r="U4" s="53" t="s">
        <v>18</v>
      </c>
      <c r="V4" s="54"/>
      <c r="W4" s="51"/>
      <c r="X4" s="31" t="s">
        <v>19</v>
      </c>
      <c r="Y4" s="53"/>
      <c r="Z4" s="54"/>
      <c r="AA4" s="31" t="s">
        <v>16</v>
      </c>
      <c r="AB4" s="31" t="s">
        <v>20</v>
      </c>
      <c r="AC4" s="53"/>
      <c r="AD4" s="54"/>
      <c r="AE4" s="53"/>
      <c r="AF4" s="55"/>
      <c r="AG4" s="54"/>
      <c r="AH4" s="51"/>
      <c r="AI4" s="31" t="s">
        <v>9</v>
      </c>
      <c r="AJ4" s="31" t="s">
        <v>19</v>
      </c>
      <c r="AK4" s="31" t="s">
        <v>21</v>
      </c>
      <c r="AL4" s="31" t="s">
        <v>16</v>
      </c>
      <c r="AM4" s="31" t="s">
        <v>22</v>
      </c>
      <c r="AN4" s="53"/>
      <c r="AO4" s="54"/>
      <c r="AP4" s="51"/>
      <c r="AQ4" s="53"/>
      <c r="AR4" s="54"/>
      <c r="AS4" s="31" t="s">
        <v>19</v>
      </c>
      <c r="AT4" s="11"/>
      <c r="AU4" s="11"/>
      <c r="AV4" s="53"/>
      <c r="AW4" s="54"/>
      <c r="AX4" s="53"/>
      <c r="AY4" s="54"/>
      <c r="AZ4" s="53"/>
      <c r="BA4" s="54"/>
      <c r="BB4" s="51"/>
      <c r="BC4" s="32" t="s">
        <v>9</v>
      </c>
      <c r="BD4" s="48" t="s">
        <v>23</v>
      </c>
      <c r="BE4" s="49"/>
      <c r="BF4" s="53" t="s">
        <v>14</v>
      </c>
      <c r="BG4" s="54"/>
      <c r="BH4" s="48" t="s">
        <v>24</v>
      </c>
      <c r="BI4" s="49"/>
      <c r="BJ4" s="48" t="s">
        <v>25</v>
      </c>
      <c r="BK4" s="49"/>
      <c r="BL4" s="48" t="s">
        <v>26</v>
      </c>
      <c r="BM4" s="49"/>
      <c r="BN4" s="31" t="s">
        <v>15</v>
      </c>
      <c r="BO4" s="32" t="s">
        <v>16</v>
      </c>
      <c r="BP4" s="48"/>
      <c r="BQ4" s="49"/>
      <c r="BR4" s="48"/>
      <c r="BS4" s="49"/>
      <c r="BT4" s="51"/>
      <c r="BU4" s="32" t="s">
        <v>20</v>
      </c>
      <c r="BV4" s="48" t="s">
        <v>27</v>
      </c>
      <c r="BW4" s="49"/>
      <c r="BX4" s="32" t="s">
        <v>16</v>
      </c>
      <c r="BY4" s="52"/>
      <c r="BZ4" s="31" t="s">
        <v>28</v>
      </c>
      <c r="CA4" s="31" t="s">
        <v>11</v>
      </c>
      <c r="CB4" s="53" t="s">
        <v>29</v>
      </c>
      <c r="CC4" s="54"/>
      <c r="CD4" s="51"/>
      <c r="CE4" s="33" t="s">
        <v>27</v>
      </c>
      <c r="CF4" s="32" t="s">
        <v>16</v>
      </c>
      <c r="CG4" s="52"/>
      <c r="CH4" s="53" t="s">
        <v>17</v>
      </c>
      <c r="CI4" s="54"/>
      <c r="CJ4" s="48"/>
      <c r="CK4" s="49"/>
      <c r="CL4" s="35"/>
    </row>
    <row r="5" spans="1:90" s="37" customFormat="1" ht="12.75" x14ac:dyDescent="0.2">
      <c r="A5" s="13"/>
      <c r="B5" s="13" t="s">
        <v>31</v>
      </c>
      <c r="C5" s="13" t="s">
        <v>30</v>
      </c>
      <c r="D5" s="13" t="s">
        <v>31</v>
      </c>
      <c r="E5" s="13" t="s">
        <v>30</v>
      </c>
      <c r="F5" s="13" t="s">
        <v>31</v>
      </c>
      <c r="G5" s="13" t="s">
        <v>30</v>
      </c>
      <c r="H5" s="13" t="s">
        <v>31</v>
      </c>
      <c r="I5" s="13" t="s">
        <v>30</v>
      </c>
      <c r="J5" s="13" t="s">
        <v>31</v>
      </c>
      <c r="K5" s="13" t="s">
        <v>30</v>
      </c>
      <c r="L5" s="13" t="s">
        <v>31</v>
      </c>
      <c r="M5" s="13" t="s">
        <v>31</v>
      </c>
      <c r="N5" s="13" t="s">
        <v>31</v>
      </c>
      <c r="O5" s="13" t="s">
        <v>30</v>
      </c>
      <c r="P5" s="13" t="s">
        <v>31</v>
      </c>
      <c r="Q5" s="13" t="s">
        <v>30</v>
      </c>
      <c r="R5" s="13" t="s">
        <v>31</v>
      </c>
      <c r="S5" s="13" t="s">
        <v>30</v>
      </c>
      <c r="T5" s="13" t="s">
        <v>31</v>
      </c>
      <c r="U5" s="13" t="s">
        <v>30</v>
      </c>
      <c r="V5" s="13" t="s">
        <v>31</v>
      </c>
      <c r="W5" s="13" t="s">
        <v>31</v>
      </c>
      <c r="X5" s="13" t="s">
        <v>31</v>
      </c>
      <c r="Y5" s="13" t="s">
        <v>30</v>
      </c>
      <c r="Z5" s="13" t="s">
        <v>31</v>
      </c>
      <c r="AA5" s="13" t="s">
        <v>31</v>
      </c>
      <c r="AB5" s="13" t="s">
        <v>31</v>
      </c>
      <c r="AC5" s="13" t="s">
        <v>30</v>
      </c>
      <c r="AD5" s="13" t="s">
        <v>31</v>
      </c>
      <c r="AE5" s="13" t="s">
        <v>32</v>
      </c>
      <c r="AF5" s="13"/>
      <c r="AG5" s="13" t="s">
        <v>33</v>
      </c>
      <c r="AH5" s="13" t="s">
        <v>31</v>
      </c>
      <c r="AI5" s="13" t="s">
        <v>31</v>
      </c>
      <c r="AJ5" s="13" t="s">
        <v>31</v>
      </c>
      <c r="AK5" s="13" t="s">
        <v>31</v>
      </c>
      <c r="AL5" s="13" t="s">
        <v>31</v>
      </c>
      <c r="AM5" s="13" t="s">
        <v>31</v>
      </c>
      <c r="AN5" s="13" t="s">
        <v>30</v>
      </c>
      <c r="AO5" s="13" t="s">
        <v>31</v>
      </c>
      <c r="AP5" s="13" t="s">
        <v>31</v>
      </c>
      <c r="AQ5" s="13" t="s">
        <v>30</v>
      </c>
      <c r="AR5" s="13" t="s">
        <v>31</v>
      </c>
      <c r="AS5" s="13" t="s">
        <v>31</v>
      </c>
      <c r="AT5" s="13" t="s">
        <v>30</v>
      </c>
      <c r="AU5" s="13" t="s">
        <v>31</v>
      </c>
      <c r="AV5" s="13" t="s">
        <v>30</v>
      </c>
      <c r="AW5" s="13" t="s">
        <v>31</v>
      </c>
      <c r="AX5" s="13" t="s">
        <v>30</v>
      </c>
      <c r="AY5" s="13" t="s">
        <v>31</v>
      </c>
      <c r="AZ5" s="13" t="s">
        <v>30</v>
      </c>
      <c r="BA5" s="13" t="s">
        <v>31</v>
      </c>
      <c r="BB5" s="13" t="s">
        <v>31</v>
      </c>
      <c r="BC5" s="13" t="s">
        <v>31</v>
      </c>
      <c r="BD5" s="13" t="s">
        <v>30</v>
      </c>
      <c r="BE5" s="13" t="s">
        <v>31</v>
      </c>
      <c r="BF5" s="13" t="s">
        <v>30</v>
      </c>
      <c r="BG5" s="13" t="s">
        <v>31</v>
      </c>
      <c r="BH5" s="13" t="s">
        <v>30</v>
      </c>
      <c r="BI5" s="13" t="s">
        <v>31</v>
      </c>
      <c r="BJ5" s="13" t="s">
        <v>30</v>
      </c>
      <c r="BK5" s="13" t="s">
        <v>31</v>
      </c>
      <c r="BL5" s="13" t="s">
        <v>30</v>
      </c>
      <c r="BM5" s="13" t="s">
        <v>31</v>
      </c>
      <c r="BN5" s="13" t="s">
        <v>31</v>
      </c>
      <c r="BO5" s="13" t="s">
        <v>31</v>
      </c>
      <c r="BP5" s="13" t="s">
        <v>30</v>
      </c>
      <c r="BQ5" s="13" t="s">
        <v>31</v>
      </c>
      <c r="BR5" s="13" t="s">
        <v>32</v>
      </c>
      <c r="BS5" s="13" t="s">
        <v>33</v>
      </c>
      <c r="BT5" s="13" t="s">
        <v>31</v>
      </c>
      <c r="BU5" s="13" t="s">
        <v>33</v>
      </c>
      <c r="BV5" s="13" t="s">
        <v>32</v>
      </c>
      <c r="BW5" s="13" t="s">
        <v>33</v>
      </c>
      <c r="BX5" s="13" t="s">
        <v>33</v>
      </c>
      <c r="BY5" s="13" t="s">
        <v>33</v>
      </c>
      <c r="BZ5" s="13" t="s">
        <v>33</v>
      </c>
      <c r="CA5" s="13" t="s">
        <v>33</v>
      </c>
      <c r="CB5" s="13" t="s">
        <v>32</v>
      </c>
      <c r="CC5" s="13" t="s">
        <v>33</v>
      </c>
      <c r="CD5" s="13" t="s">
        <v>33</v>
      </c>
      <c r="CE5" s="13" t="s">
        <v>33</v>
      </c>
      <c r="CF5" s="13" t="s">
        <v>33</v>
      </c>
      <c r="CG5" s="13" t="s">
        <v>33</v>
      </c>
      <c r="CH5" s="13" t="s">
        <v>30</v>
      </c>
      <c r="CI5" s="13" t="s">
        <v>31</v>
      </c>
      <c r="CJ5" s="13" t="s">
        <v>30</v>
      </c>
      <c r="CK5" s="13" t="s">
        <v>31</v>
      </c>
      <c r="CL5" s="36" t="s">
        <v>31</v>
      </c>
    </row>
    <row r="6" spans="1:90" s="9" customFormat="1" ht="18" x14ac:dyDescent="0.25">
      <c r="A6" s="38" t="s">
        <v>34</v>
      </c>
      <c r="B6" s="19">
        <v>8563587.1199999992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>
        <v>609743.06999999995</v>
      </c>
      <c r="N6" s="19">
        <v>472825</v>
      </c>
      <c r="O6" s="19"/>
      <c r="P6" s="19"/>
      <c r="Q6" s="19"/>
      <c r="R6" s="19"/>
      <c r="S6" s="19"/>
      <c r="T6" s="19"/>
      <c r="U6" s="19"/>
      <c r="V6" s="19"/>
      <c r="W6" s="19">
        <f>B6+M6+N6+T6+V6</f>
        <v>9646155.1899999995</v>
      </c>
      <c r="X6" s="19">
        <v>460168.5</v>
      </c>
      <c r="Y6" s="19"/>
      <c r="Z6" s="19"/>
      <c r="AA6" s="19">
        <v>101794.46</v>
      </c>
      <c r="AB6" s="19">
        <v>257132.31</v>
      </c>
      <c r="AC6" s="19"/>
      <c r="AD6" s="19"/>
      <c r="AE6" s="19"/>
      <c r="AF6" s="19"/>
      <c r="AG6" s="19"/>
      <c r="AH6" s="19">
        <f>X6+Z6+AA6+AG6+AD6+AB6</f>
        <v>819095.27</v>
      </c>
      <c r="AI6" s="19">
        <v>734268.4</v>
      </c>
      <c r="AJ6" s="19">
        <v>98365.73</v>
      </c>
      <c r="AK6" s="19">
        <v>25211.34</v>
      </c>
      <c r="AL6" s="19">
        <v>289547.06</v>
      </c>
      <c r="AM6" s="19"/>
      <c r="AN6" s="19"/>
      <c r="AO6" s="19"/>
      <c r="AP6" s="19">
        <f t="shared" ref="AP6:AP11" si="0">AI6+AJ6+AK6+AL6+AM6+AO6</f>
        <v>1147392.53</v>
      </c>
      <c r="AQ6" s="19"/>
      <c r="AR6" s="19"/>
      <c r="AS6" s="19">
        <v>31323.599999999999</v>
      </c>
      <c r="AT6" s="19"/>
      <c r="AU6" s="19"/>
      <c r="AV6" s="19"/>
      <c r="AW6" s="19"/>
      <c r="AX6" s="19"/>
      <c r="AY6" s="19"/>
      <c r="AZ6" s="19"/>
      <c r="BA6" s="19"/>
      <c r="BB6" s="19">
        <f t="shared" ref="BB6:BB11" si="1">AS6+BA6</f>
        <v>31323.599999999999</v>
      </c>
      <c r="BC6" s="19">
        <v>863420.48</v>
      </c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>
        <v>284217.18</v>
      </c>
      <c r="BO6" s="19">
        <v>79720.17</v>
      </c>
      <c r="BP6" s="19"/>
      <c r="BQ6" s="19"/>
      <c r="BR6" s="19"/>
      <c r="BS6" s="19"/>
      <c r="BT6" s="19">
        <f t="shared" ref="BT6:BT11" si="2">BC6+BN6+BO6+BQ6+BS6</f>
        <v>1227357.8299999998</v>
      </c>
      <c r="BU6" s="19">
        <v>3135.13</v>
      </c>
      <c r="BV6" s="19"/>
      <c r="BW6" s="19"/>
      <c r="BX6" s="19">
        <v>39985.599999999999</v>
      </c>
      <c r="BY6" s="19">
        <f t="shared" ref="BY6:BY11" si="3">BU6+BX6</f>
        <v>43120.729999999996</v>
      </c>
      <c r="BZ6" s="19">
        <v>133545.81</v>
      </c>
      <c r="CA6" s="19"/>
      <c r="CB6" s="19"/>
      <c r="CC6" s="19">
        <v>0</v>
      </c>
      <c r="CD6" s="19">
        <f t="shared" ref="CD6:CD11" si="4">BZ6+CA6+CC6</f>
        <v>133545.81</v>
      </c>
      <c r="CE6" s="19"/>
      <c r="CF6" s="19"/>
      <c r="CG6" s="19">
        <f>CE6+CF6</f>
        <v>0</v>
      </c>
      <c r="CH6" s="19">
        <f>S6</f>
        <v>0</v>
      </c>
      <c r="CI6" s="19">
        <f>T6</f>
        <v>0</v>
      </c>
      <c r="CJ6" s="19"/>
      <c r="CK6" s="19">
        <f>V6+AD6+BS6+AO6</f>
        <v>0</v>
      </c>
      <c r="CL6" s="19">
        <f>W6+AH6+AP6+BB6+BT6+BY6+CD6+CG6</f>
        <v>13047990.959999999</v>
      </c>
    </row>
    <row r="7" spans="1:90" s="9" customFormat="1" ht="18" x14ac:dyDescent="0.25">
      <c r="A7" s="39" t="s">
        <v>35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>
        <v>3902.32</v>
      </c>
      <c r="O7" s="19"/>
      <c r="P7" s="19"/>
      <c r="Q7" s="19"/>
      <c r="R7" s="19"/>
      <c r="S7" s="19"/>
      <c r="T7" s="19"/>
      <c r="U7" s="19"/>
      <c r="V7" s="19"/>
      <c r="W7" s="19">
        <f>B7+M7+N7+T7+V7</f>
        <v>3902.32</v>
      </c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>
        <f>X7+Z7+AA7+AG7+AD7+AB7</f>
        <v>0</v>
      </c>
      <c r="AI7" s="19"/>
      <c r="AJ7" s="19"/>
      <c r="AK7" s="19"/>
      <c r="AL7" s="19">
        <v>1575.32</v>
      </c>
      <c r="AM7" s="19"/>
      <c r="AN7" s="2"/>
      <c r="AO7" s="19"/>
      <c r="AP7" s="19">
        <f t="shared" si="0"/>
        <v>1575.32</v>
      </c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>
        <f t="shared" si="1"/>
        <v>0</v>
      </c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>
        <v>6236.27</v>
      </c>
      <c r="BP7" s="19"/>
      <c r="BQ7" s="19"/>
      <c r="BR7" s="19"/>
      <c r="BS7" s="19"/>
      <c r="BT7" s="19">
        <f t="shared" si="2"/>
        <v>6236.27</v>
      </c>
      <c r="BU7" s="19"/>
      <c r="BV7" s="19"/>
      <c r="BW7" s="19"/>
      <c r="BX7" s="19">
        <v>198.65</v>
      </c>
      <c r="BY7" s="19">
        <f t="shared" si="3"/>
        <v>198.65</v>
      </c>
      <c r="BZ7" s="19"/>
      <c r="CA7" s="19"/>
      <c r="CB7" s="19"/>
      <c r="CC7" s="19"/>
      <c r="CD7" s="19">
        <f t="shared" si="4"/>
        <v>0</v>
      </c>
      <c r="CE7" s="19"/>
      <c r="CF7" s="19"/>
      <c r="CG7" s="19">
        <f>CE7+CF7</f>
        <v>0</v>
      </c>
      <c r="CH7" s="19">
        <f>S7</f>
        <v>0</v>
      </c>
      <c r="CI7" s="19">
        <f>T7</f>
        <v>0</v>
      </c>
      <c r="CJ7" s="19"/>
      <c r="CK7" s="19">
        <f>V7+AD7+BS7+AO7</f>
        <v>0</v>
      </c>
      <c r="CL7" s="19">
        <f>W7+AH7+AP7+BB7+BT7+BY7+CD7+CG7</f>
        <v>11912.56</v>
      </c>
    </row>
    <row r="8" spans="1:90" s="41" customFormat="1" ht="18" x14ac:dyDescent="0.25">
      <c r="A8" s="40" t="s">
        <v>36</v>
      </c>
      <c r="B8" s="21">
        <f>SUM(B6:B7)</f>
        <v>8563587.1199999992</v>
      </c>
      <c r="C8" s="21">
        <f t="shared" ref="C8:L8" si="5">SUM(C6:C7)</f>
        <v>0</v>
      </c>
      <c r="D8" s="21">
        <f t="shared" si="5"/>
        <v>0</v>
      </c>
      <c r="E8" s="21">
        <f t="shared" si="5"/>
        <v>0</v>
      </c>
      <c r="F8" s="21">
        <f t="shared" si="5"/>
        <v>0</v>
      </c>
      <c r="G8" s="21">
        <f t="shared" si="5"/>
        <v>0</v>
      </c>
      <c r="H8" s="21">
        <f t="shared" si="5"/>
        <v>0</v>
      </c>
      <c r="I8" s="21">
        <f t="shared" si="5"/>
        <v>0</v>
      </c>
      <c r="J8" s="21">
        <f t="shared" si="5"/>
        <v>0</v>
      </c>
      <c r="K8" s="21">
        <f t="shared" si="5"/>
        <v>0</v>
      </c>
      <c r="L8" s="21">
        <f t="shared" si="5"/>
        <v>0</v>
      </c>
      <c r="M8" s="21">
        <f>SUM(M6:M7)</f>
        <v>609743.06999999995</v>
      </c>
      <c r="N8" s="21">
        <f>SUM(N6:N7)</f>
        <v>476727.32</v>
      </c>
      <c r="O8" s="21">
        <f t="shared" ref="O8:S8" si="6">SUM(O6:O7)</f>
        <v>0</v>
      </c>
      <c r="P8" s="21">
        <f t="shared" si="6"/>
        <v>0</v>
      </c>
      <c r="Q8" s="21">
        <f t="shared" si="6"/>
        <v>0</v>
      </c>
      <c r="R8" s="21">
        <f t="shared" si="6"/>
        <v>0</v>
      </c>
      <c r="S8" s="21">
        <f t="shared" si="6"/>
        <v>0</v>
      </c>
      <c r="T8" s="21">
        <f>SUM(T6:T7)</f>
        <v>0</v>
      </c>
      <c r="U8" s="21">
        <f t="shared" ref="U8:V8" si="7">SUM(U6:U7)</f>
        <v>0</v>
      </c>
      <c r="V8" s="21">
        <f t="shared" si="7"/>
        <v>0</v>
      </c>
      <c r="W8" s="21">
        <f>SUM(W6:W7)</f>
        <v>9650057.5099999998</v>
      </c>
      <c r="X8" s="21">
        <f t="shared" ref="X8:AM8" si="8">SUM(X6:X7)</f>
        <v>460168.5</v>
      </c>
      <c r="Y8" s="21">
        <f t="shared" si="8"/>
        <v>0</v>
      </c>
      <c r="Z8" s="21">
        <f t="shared" si="8"/>
        <v>0</v>
      </c>
      <c r="AA8" s="21">
        <f t="shared" si="8"/>
        <v>101794.46</v>
      </c>
      <c r="AB8" s="21">
        <f t="shared" si="8"/>
        <v>257132.31</v>
      </c>
      <c r="AC8" s="21">
        <f t="shared" si="8"/>
        <v>0</v>
      </c>
      <c r="AD8" s="21">
        <f t="shared" si="8"/>
        <v>0</v>
      </c>
      <c r="AE8" s="21">
        <f t="shared" si="8"/>
        <v>0</v>
      </c>
      <c r="AF8" s="21">
        <f t="shared" si="8"/>
        <v>0</v>
      </c>
      <c r="AG8" s="21">
        <f t="shared" si="8"/>
        <v>0</v>
      </c>
      <c r="AH8" s="21">
        <f t="shared" si="8"/>
        <v>819095.27</v>
      </c>
      <c r="AI8" s="21">
        <f t="shared" si="8"/>
        <v>734268.4</v>
      </c>
      <c r="AJ8" s="21">
        <f t="shared" si="8"/>
        <v>98365.73</v>
      </c>
      <c r="AK8" s="21">
        <f t="shared" si="8"/>
        <v>25211.34</v>
      </c>
      <c r="AL8" s="21">
        <f t="shared" si="8"/>
        <v>291122.38</v>
      </c>
      <c r="AM8" s="21">
        <f t="shared" si="8"/>
        <v>0</v>
      </c>
      <c r="AN8" s="21">
        <f>SUM(AN6:AN7)</f>
        <v>0</v>
      </c>
      <c r="AO8" s="21">
        <f>SUM(AO6:AO7)</f>
        <v>0</v>
      </c>
      <c r="AP8" s="21">
        <f t="shared" si="0"/>
        <v>1148967.8500000001</v>
      </c>
      <c r="AQ8" s="21"/>
      <c r="AR8" s="21"/>
      <c r="AS8" s="21">
        <f>SUM(AS6:AS7)</f>
        <v>31323.599999999999</v>
      </c>
      <c r="AT8" s="21">
        <f t="shared" ref="AT8:BA8" si="9">SUM(AT6:AT7)</f>
        <v>0</v>
      </c>
      <c r="AU8" s="21">
        <f t="shared" si="9"/>
        <v>0</v>
      </c>
      <c r="AV8" s="21">
        <f t="shared" si="9"/>
        <v>0</v>
      </c>
      <c r="AW8" s="21">
        <f t="shared" si="9"/>
        <v>0</v>
      </c>
      <c r="AX8" s="21">
        <f t="shared" si="9"/>
        <v>0</v>
      </c>
      <c r="AY8" s="21">
        <f t="shared" si="9"/>
        <v>0</v>
      </c>
      <c r="AZ8" s="21">
        <f t="shared" si="9"/>
        <v>0</v>
      </c>
      <c r="BA8" s="21">
        <f t="shared" si="9"/>
        <v>0</v>
      </c>
      <c r="BB8" s="21">
        <f t="shared" si="1"/>
        <v>31323.599999999999</v>
      </c>
      <c r="BC8" s="21">
        <f>SUM(BC6:BC7)</f>
        <v>863420.48</v>
      </c>
      <c r="BD8" s="21">
        <f t="shared" ref="BD8:BS8" si="10">SUM(BD6:BD7)</f>
        <v>0</v>
      </c>
      <c r="BE8" s="21">
        <f t="shared" si="10"/>
        <v>0</v>
      </c>
      <c r="BF8" s="21">
        <f t="shared" si="10"/>
        <v>0</v>
      </c>
      <c r="BG8" s="21">
        <f t="shared" si="10"/>
        <v>0</v>
      </c>
      <c r="BH8" s="21">
        <f t="shared" si="10"/>
        <v>0</v>
      </c>
      <c r="BI8" s="21">
        <f t="shared" si="10"/>
        <v>0</v>
      </c>
      <c r="BJ8" s="21">
        <f t="shared" si="10"/>
        <v>0</v>
      </c>
      <c r="BK8" s="21">
        <f t="shared" si="10"/>
        <v>0</v>
      </c>
      <c r="BL8" s="21">
        <f t="shared" si="10"/>
        <v>0</v>
      </c>
      <c r="BM8" s="21">
        <f t="shared" si="10"/>
        <v>0</v>
      </c>
      <c r="BN8" s="21">
        <f>SUM(BN6:BN7)</f>
        <v>284217.18</v>
      </c>
      <c r="BO8" s="21">
        <f>SUM(BO6:BO7)</f>
        <v>85956.44</v>
      </c>
      <c r="BP8" s="21">
        <f t="shared" si="10"/>
        <v>0</v>
      </c>
      <c r="BQ8" s="21">
        <f t="shared" si="10"/>
        <v>0</v>
      </c>
      <c r="BR8" s="21">
        <f t="shared" si="10"/>
        <v>0</v>
      </c>
      <c r="BS8" s="21">
        <f t="shared" si="10"/>
        <v>0</v>
      </c>
      <c r="BT8" s="21">
        <f t="shared" si="2"/>
        <v>1233594.0999999999</v>
      </c>
      <c r="BU8" s="21">
        <f>SUM(BU6:BU7)</f>
        <v>3135.13</v>
      </c>
      <c r="BV8" s="21">
        <f>SUM(BV6:BV7)</f>
        <v>0</v>
      </c>
      <c r="BW8" s="21">
        <f>SUM(BW6:BW7)</f>
        <v>0</v>
      </c>
      <c r="BX8" s="21">
        <f>SUM(BX6:BX7)</f>
        <v>40184.25</v>
      </c>
      <c r="BY8" s="21">
        <f t="shared" si="3"/>
        <v>43319.38</v>
      </c>
      <c r="BZ8" s="21">
        <f>SUM(BZ6:BZ7)</f>
        <v>133545.81</v>
      </c>
      <c r="CA8" s="21">
        <f>SUM(CA6:CA7)</f>
        <v>0</v>
      </c>
      <c r="CB8" s="21">
        <f>SUM(CB6:CB7)</f>
        <v>0</v>
      </c>
      <c r="CC8" s="21">
        <f>SUM(CC6:CC7)</f>
        <v>0</v>
      </c>
      <c r="CD8" s="21">
        <f t="shared" si="4"/>
        <v>133545.81</v>
      </c>
      <c r="CE8" s="21">
        <v>0</v>
      </c>
      <c r="CF8" s="21">
        <v>0</v>
      </c>
      <c r="CG8" s="21">
        <v>0</v>
      </c>
      <c r="CH8" s="21">
        <f t="shared" ref="CH8:CL8" si="11">SUM(CH6:CH7)</f>
        <v>0</v>
      </c>
      <c r="CI8" s="21">
        <f t="shared" si="11"/>
        <v>0</v>
      </c>
      <c r="CJ8" s="21">
        <f t="shared" si="11"/>
        <v>0</v>
      </c>
      <c r="CK8" s="21">
        <f t="shared" si="11"/>
        <v>0</v>
      </c>
      <c r="CL8" s="21">
        <f t="shared" si="11"/>
        <v>13059903.52</v>
      </c>
    </row>
    <row r="9" spans="1:90" s="9" customFormat="1" ht="19.5" x14ac:dyDescent="0.3">
      <c r="A9" s="14" t="s">
        <v>37</v>
      </c>
      <c r="B9" s="15">
        <v>297379.03999999998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27"/>
      <c r="V9" s="15"/>
      <c r="W9" s="15">
        <f>B9+M9+N9+P9+T9+R9+V9</f>
        <v>297379.03999999998</v>
      </c>
      <c r="X9" s="15"/>
      <c r="Y9" s="15"/>
      <c r="Z9" s="15"/>
      <c r="AA9" s="15"/>
      <c r="AB9" s="15"/>
      <c r="AC9" s="42"/>
      <c r="AD9" s="15"/>
      <c r="AE9" s="15"/>
      <c r="AF9" s="15"/>
      <c r="AG9" s="15"/>
      <c r="AH9" s="15">
        <f>X9+Z9+AA9+AG9+AD9+AB9</f>
        <v>0</v>
      </c>
      <c r="AI9" s="16"/>
      <c r="AJ9" s="15"/>
      <c r="AK9" s="15"/>
      <c r="AL9" s="15"/>
      <c r="AM9" s="15"/>
      <c r="AN9" s="42"/>
      <c r="AO9" s="15"/>
      <c r="AP9" s="15">
        <f t="shared" si="0"/>
        <v>0</v>
      </c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>
        <f t="shared" si="1"/>
        <v>0</v>
      </c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8"/>
      <c r="BS9" s="15"/>
      <c r="BT9" s="15">
        <f t="shared" si="2"/>
        <v>0</v>
      </c>
      <c r="BU9" s="15"/>
      <c r="BV9" s="15"/>
      <c r="BW9" s="15"/>
      <c r="BX9" s="15"/>
      <c r="BY9" s="15">
        <f t="shared" si="3"/>
        <v>0</v>
      </c>
      <c r="BZ9" s="15"/>
      <c r="CA9" s="15"/>
      <c r="CB9" s="15"/>
      <c r="CC9" s="15"/>
      <c r="CD9" s="15">
        <f t="shared" si="4"/>
        <v>0</v>
      </c>
      <c r="CE9" s="15"/>
      <c r="CF9" s="15"/>
      <c r="CG9" s="19">
        <f>CE9+CF9</f>
        <v>0</v>
      </c>
      <c r="CH9" s="15">
        <f t="shared" ref="CH9:CI11" si="12">S9</f>
        <v>0</v>
      </c>
      <c r="CI9" s="15">
        <f t="shared" si="12"/>
        <v>0</v>
      </c>
      <c r="CJ9" s="15">
        <f t="shared" ref="CJ9:CK11" si="13">U9+AC9+BR9+AN9</f>
        <v>0</v>
      </c>
      <c r="CK9" s="15">
        <f t="shared" si="13"/>
        <v>0</v>
      </c>
      <c r="CL9" s="19">
        <f>W9+AH9+AP9+BB9+BT9+BY9+CD9+CG9</f>
        <v>297379.03999999998</v>
      </c>
    </row>
    <row r="10" spans="1:90" s="9" customFormat="1" ht="19.5" x14ac:dyDescent="0.3">
      <c r="A10" s="14" t="s">
        <v>38</v>
      </c>
      <c r="B10" s="15">
        <v>7633701.8799999999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>
        <v>497500.1</v>
      </c>
      <c r="N10" s="15">
        <v>584308.11</v>
      </c>
      <c r="O10" s="15"/>
      <c r="P10" s="15"/>
      <c r="Q10" s="15"/>
      <c r="R10" s="15"/>
      <c r="S10" s="15"/>
      <c r="T10" s="15"/>
      <c r="U10" s="27"/>
      <c r="V10" s="20"/>
      <c r="W10" s="15">
        <f>B10+M10+N10+P10+T10+R10+V10</f>
        <v>8715510.0899999999</v>
      </c>
      <c r="X10" s="15">
        <v>711808.85</v>
      </c>
      <c r="Y10" s="15"/>
      <c r="Z10" s="15"/>
      <c r="AA10" s="15">
        <v>134988.78</v>
      </c>
      <c r="AB10" s="15">
        <v>434266.4</v>
      </c>
      <c r="AC10" s="43"/>
      <c r="AD10" s="15"/>
      <c r="AE10" s="15"/>
      <c r="AF10" s="15"/>
      <c r="AG10" s="15"/>
      <c r="AH10" s="15">
        <f>X10+Z10+AA10+AG10+AD10+AB10</f>
        <v>1281064.03</v>
      </c>
      <c r="AI10" s="15">
        <v>638620.13</v>
      </c>
      <c r="AJ10" s="15">
        <v>88278.46</v>
      </c>
      <c r="AK10" s="15">
        <v>54889.08</v>
      </c>
      <c r="AL10" s="15">
        <v>122944.56</v>
      </c>
      <c r="AM10" s="15">
        <v>191451.54</v>
      </c>
      <c r="AN10" s="44"/>
      <c r="AO10" s="15"/>
      <c r="AP10" s="15">
        <f t="shared" si="0"/>
        <v>1096183.77</v>
      </c>
      <c r="AQ10" s="15"/>
      <c r="AR10" s="15"/>
      <c r="AS10" s="15">
        <v>33760.559999999998</v>
      </c>
      <c r="AT10" s="15"/>
      <c r="AU10" s="15"/>
      <c r="AV10" s="15"/>
      <c r="AW10" s="15"/>
      <c r="AX10" s="15"/>
      <c r="AY10" s="15"/>
      <c r="AZ10" s="15"/>
      <c r="BA10" s="15"/>
      <c r="BB10" s="15">
        <f t="shared" si="1"/>
        <v>33760.559999999998</v>
      </c>
      <c r="BC10" s="15">
        <v>865002.56</v>
      </c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>
        <v>230399.92</v>
      </c>
      <c r="BO10" s="15">
        <v>118907.39</v>
      </c>
      <c r="BP10" s="15"/>
      <c r="BQ10" s="15"/>
      <c r="BR10" s="45"/>
      <c r="BS10" s="45"/>
      <c r="BT10" s="15">
        <f t="shared" si="2"/>
        <v>1214309.8699999999</v>
      </c>
      <c r="BU10" s="15">
        <v>6159.23</v>
      </c>
      <c r="BV10" s="15"/>
      <c r="BW10" s="15"/>
      <c r="BX10" s="15">
        <v>43205.08</v>
      </c>
      <c r="BY10" s="15">
        <f t="shared" si="3"/>
        <v>49364.31</v>
      </c>
      <c r="BZ10" s="15">
        <v>47490.65</v>
      </c>
      <c r="CA10" s="15">
        <v>106034.16</v>
      </c>
      <c r="CB10" s="15">
        <v>0</v>
      </c>
      <c r="CC10" s="15"/>
      <c r="CD10" s="15">
        <f t="shared" si="4"/>
        <v>153524.81</v>
      </c>
      <c r="CE10" s="15"/>
      <c r="CF10" s="15"/>
      <c r="CG10" s="19">
        <f>CE10+CF10</f>
        <v>0</v>
      </c>
      <c r="CH10" s="15">
        <f t="shared" si="12"/>
        <v>0</v>
      </c>
      <c r="CI10" s="15">
        <f t="shared" si="12"/>
        <v>0</v>
      </c>
      <c r="CJ10" s="15">
        <f t="shared" si="13"/>
        <v>0</v>
      </c>
      <c r="CK10" s="15">
        <f t="shared" si="13"/>
        <v>0</v>
      </c>
      <c r="CL10" s="19">
        <f>W10+AH10+AP10+BB10+BT10+BY10+CD10+CG10</f>
        <v>12543717.439999999</v>
      </c>
    </row>
    <row r="11" spans="1:90" s="9" customFormat="1" ht="19.5" x14ac:dyDescent="0.3">
      <c r="A11" s="14" t="s">
        <v>39</v>
      </c>
      <c r="B11" s="15">
        <v>4766796.6399999997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>
        <v>185226.25</v>
      </c>
      <c r="N11" s="15">
        <v>431159.71</v>
      </c>
      <c r="O11" s="15"/>
      <c r="P11" s="15"/>
      <c r="Q11" s="15"/>
      <c r="R11" s="15"/>
      <c r="S11" s="15"/>
      <c r="T11" s="15"/>
      <c r="U11" s="20"/>
      <c r="V11" s="20"/>
      <c r="W11" s="15">
        <f>B11+M11+N11+P11+T11+R11+V11</f>
        <v>5383182.5999999996</v>
      </c>
      <c r="X11" s="15">
        <v>167249.94</v>
      </c>
      <c r="Y11" s="15"/>
      <c r="Z11" s="15"/>
      <c r="AA11" s="15">
        <v>107572.84</v>
      </c>
      <c r="AB11" s="15">
        <v>45381.66</v>
      </c>
      <c r="AC11" s="15"/>
      <c r="AD11" s="15"/>
      <c r="AE11" s="15"/>
      <c r="AF11" s="15"/>
      <c r="AG11" s="15"/>
      <c r="AH11" s="15">
        <f>X11+Z11+AA11+AG11+AD11+AB11</f>
        <v>320204.44000000006</v>
      </c>
      <c r="AI11" s="15">
        <v>580080.79</v>
      </c>
      <c r="AJ11" s="15">
        <v>120310.77</v>
      </c>
      <c r="AK11" s="15">
        <v>65539.199999999997</v>
      </c>
      <c r="AL11" s="15">
        <v>120235.77</v>
      </c>
      <c r="AM11" s="15"/>
      <c r="AN11" s="15"/>
      <c r="AO11" s="15"/>
      <c r="AP11" s="15">
        <f t="shared" si="0"/>
        <v>886166.53</v>
      </c>
      <c r="AQ11" s="15"/>
      <c r="AR11" s="15"/>
      <c r="AS11" s="15">
        <v>33760.559999999998</v>
      </c>
      <c r="AT11" s="15"/>
      <c r="AU11" s="15"/>
      <c r="AV11" s="15"/>
      <c r="AW11" s="15"/>
      <c r="AX11" s="15"/>
      <c r="AY11" s="15"/>
      <c r="AZ11" s="15"/>
      <c r="BA11" s="15"/>
      <c r="BB11" s="15">
        <f t="shared" si="1"/>
        <v>33760.559999999998</v>
      </c>
      <c r="BC11" s="15">
        <v>517545.85</v>
      </c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>
        <v>88751.679999999993</v>
      </c>
      <c r="BO11" s="15">
        <v>125907.67</v>
      </c>
      <c r="BP11" s="15"/>
      <c r="BQ11" s="15"/>
      <c r="BR11" s="18"/>
      <c r="BS11" s="15"/>
      <c r="BT11" s="15">
        <f t="shared" si="2"/>
        <v>732205.20000000007</v>
      </c>
      <c r="BU11" s="15">
        <v>6274.56</v>
      </c>
      <c r="BV11" s="15"/>
      <c r="BW11" s="15"/>
      <c r="BX11" s="15">
        <v>47331.83</v>
      </c>
      <c r="BY11" s="15">
        <f t="shared" si="3"/>
        <v>53606.39</v>
      </c>
      <c r="BZ11" s="15">
        <v>47490.65</v>
      </c>
      <c r="CA11" s="15">
        <v>106034.16</v>
      </c>
      <c r="CB11" s="15">
        <v>0</v>
      </c>
      <c r="CC11" s="15"/>
      <c r="CD11" s="15">
        <f t="shared" si="4"/>
        <v>153524.81</v>
      </c>
      <c r="CE11" s="15"/>
      <c r="CF11" s="15"/>
      <c r="CG11" s="19">
        <f>CE11+CF11</f>
        <v>0</v>
      </c>
      <c r="CH11" s="15">
        <f t="shared" si="12"/>
        <v>0</v>
      </c>
      <c r="CI11" s="15">
        <f t="shared" si="12"/>
        <v>0</v>
      </c>
      <c r="CJ11" s="15">
        <f t="shared" si="13"/>
        <v>0</v>
      </c>
      <c r="CK11" s="15">
        <f t="shared" si="13"/>
        <v>0</v>
      </c>
      <c r="CL11" s="19">
        <f>W11+AH11+AP11+BB11+BT11+BY11+CD11+CG11</f>
        <v>7562650.5299999993</v>
      </c>
    </row>
    <row r="12" spans="1:90" s="41" customFormat="1" ht="18.75" thickBot="1" x14ac:dyDescent="0.3">
      <c r="A12" s="16" t="s">
        <v>40</v>
      </c>
      <c r="B12" s="21">
        <f t="shared" ref="B12:W12" si="14">SUM(B8:B11)</f>
        <v>21261464.68</v>
      </c>
      <c r="C12" s="21">
        <f t="shared" si="14"/>
        <v>0</v>
      </c>
      <c r="D12" s="21">
        <f t="shared" si="14"/>
        <v>0</v>
      </c>
      <c r="E12" s="21">
        <f t="shared" si="14"/>
        <v>0</v>
      </c>
      <c r="F12" s="21">
        <f t="shared" si="14"/>
        <v>0</v>
      </c>
      <c r="G12" s="21">
        <f t="shared" si="14"/>
        <v>0</v>
      </c>
      <c r="H12" s="21">
        <f t="shared" si="14"/>
        <v>0</v>
      </c>
      <c r="I12" s="21">
        <f t="shared" si="14"/>
        <v>0</v>
      </c>
      <c r="J12" s="21">
        <f t="shared" si="14"/>
        <v>0</v>
      </c>
      <c r="K12" s="21">
        <f t="shared" si="14"/>
        <v>0</v>
      </c>
      <c r="L12" s="21">
        <f t="shared" si="14"/>
        <v>0</v>
      </c>
      <c r="M12" s="21">
        <f t="shared" si="14"/>
        <v>1292469.42</v>
      </c>
      <c r="N12" s="21">
        <f t="shared" si="14"/>
        <v>1492195.14</v>
      </c>
      <c r="O12" s="21">
        <f t="shared" si="14"/>
        <v>0</v>
      </c>
      <c r="P12" s="21">
        <f t="shared" si="14"/>
        <v>0</v>
      </c>
      <c r="Q12" s="21">
        <f t="shared" si="14"/>
        <v>0</v>
      </c>
      <c r="R12" s="21">
        <f t="shared" si="14"/>
        <v>0</v>
      </c>
      <c r="S12" s="21">
        <f t="shared" si="14"/>
        <v>0</v>
      </c>
      <c r="T12" s="21">
        <f t="shared" si="14"/>
        <v>0</v>
      </c>
      <c r="U12" s="21">
        <f t="shared" si="14"/>
        <v>0</v>
      </c>
      <c r="V12" s="21">
        <f t="shared" si="14"/>
        <v>0</v>
      </c>
      <c r="W12" s="21">
        <f t="shared" si="14"/>
        <v>24046129.240000002</v>
      </c>
      <c r="X12" s="21">
        <f t="shared" ref="X12:BS12" si="15">SUM(X8:X11)</f>
        <v>1339227.29</v>
      </c>
      <c r="Y12" s="21">
        <f t="shared" si="15"/>
        <v>0</v>
      </c>
      <c r="Z12" s="21">
        <f t="shared" si="15"/>
        <v>0</v>
      </c>
      <c r="AA12" s="21">
        <f t="shared" si="15"/>
        <v>344356.07999999996</v>
      </c>
      <c r="AB12" s="21">
        <f t="shared" si="15"/>
        <v>736780.37</v>
      </c>
      <c r="AC12" s="21">
        <f t="shared" si="15"/>
        <v>0</v>
      </c>
      <c r="AD12" s="21">
        <f t="shared" si="15"/>
        <v>0</v>
      </c>
      <c r="AE12" s="21">
        <f t="shared" si="15"/>
        <v>0</v>
      </c>
      <c r="AF12" s="21">
        <f t="shared" si="15"/>
        <v>0</v>
      </c>
      <c r="AG12" s="21">
        <f t="shared" si="15"/>
        <v>0</v>
      </c>
      <c r="AH12" s="21">
        <f t="shared" si="15"/>
        <v>2420363.7399999998</v>
      </c>
      <c r="AI12" s="21">
        <f t="shared" si="15"/>
        <v>1952969.32</v>
      </c>
      <c r="AJ12" s="21">
        <f t="shared" si="15"/>
        <v>306954.96000000002</v>
      </c>
      <c r="AK12" s="21">
        <f t="shared" si="15"/>
        <v>145639.62</v>
      </c>
      <c r="AL12" s="21">
        <f t="shared" si="15"/>
        <v>534302.71</v>
      </c>
      <c r="AM12" s="21">
        <f t="shared" si="15"/>
        <v>191451.54</v>
      </c>
      <c r="AN12" s="21">
        <f t="shared" si="15"/>
        <v>0</v>
      </c>
      <c r="AO12" s="21">
        <f t="shared" si="15"/>
        <v>0</v>
      </c>
      <c r="AP12" s="21">
        <f t="shared" si="15"/>
        <v>3131318.1500000004</v>
      </c>
      <c r="AQ12" s="21">
        <f t="shared" si="15"/>
        <v>0</v>
      </c>
      <c r="AR12" s="21">
        <f t="shared" si="15"/>
        <v>0</v>
      </c>
      <c r="AS12" s="21">
        <f t="shared" si="15"/>
        <v>98844.72</v>
      </c>
      <c r="AT12" s="21">
        <f t="shared" si="15"/>
        <v>0</v>
      </c>
      <c r="AU12" s="21">
        <f t="shared" si="15"/>
        <v>0</v>
      </c>
      <c r="AV12" s="21">
        <f t="shared" si="15"/>
        <v>0</v>
      </c>
      <c r="AW12" s="21">
        <f t="shared" si="15"/>
        <v>0</v>
      </c>
      <c r="AX12" s="21">
        <f t="shared" si="15"/>
        <v>0</v>
      </c>
      <c r="AY12" s="21">
        <f t="shared" si="15"/>
        <v>0</v>
      </c>
      <c r="AZ12" s="21">
        <f t="shared" si="15"/>
        <v>0</v>
      </c>
      <c r="BA12" s="21">
        <f t="shared" si="15"/>
        <v>0</v>
      </c>
      <c r="BB12" s="21">
        <f t="shared" si="15"/>
        <v>98844.72</v>
      </c>
      <c r="BC12" s="21">
        <f t="shared" si="15"/>
        <v>2245968.89</v>
      </c>
      <c r="BD12" s="21">
        <f t="shared" si="15"/>
        <v>0</v>
      </c>
      <c r="BE12" s="21">
        <f t="shared" si="15"/>
        <v>0</v>
      </c>
      <c r="BF12" s="21">
        <f t="shared" si="15"/>
        <v>0</v>
      </c>
      <c r="BG12" s="21">
        <f t="shared" si="15"/>
        <v>0</v>
      </c>
      <c r="BH12" s="21">
        <f t="shared" si="15"/>
        <v>0</v>
      </c>
      <c r="BI12" s="21">
        <f t="shared" si="15"/>
        <v>0</v>
      </c>
      <c r="BJ12" s="21">
        <f t="shared" si="15"/>
        <v>0</v>
      </c>
      <c r="BK12" s="21">
        <f t="shared" si="15"/>
        <v>0</v>
      </c>
      <c r="BL12" s="21">
        <f t="shared" si="15"/>
        <v>0</v>
      </c>
      <c r="BM12" s="21">
        <f t="shared" si="15"/>
        <v>0</v>
      </c>
      <c r="BN12" s="22">
        <f t="shared" si="15"/>
        <v>603368.78</v>
      </c>
      <c r="BO12" s="22">
        <f t="shared" si="15"/>
        <v>330771.5</v>
      </c>
      <c r="BP12" s="21">
        <f t="shared" si="15"/>
        <v>0</v>
      </c>
      <c r="BQ12" s="21">
        <f t="shared" si="15"/>
        <v>0</v>
      </c>
      <c r="BR12" s="21">
        <f t="shared" si="15"/>
        <v>0</v>
      </c>
      <c r="BS12" s="21">
        <f t="shared" si="15"/>
        <v>0</v>
      </c>
      <c r="BT12" s="21">
        <f t="shared" ref="BT12:CL12" si="16">SUM(BT8:BT11)</f>
        <v>3180109.17</v>
      </c>
      <c r="BU12" s="21">
        <f>SUM(BU8:BU11)</f>
        <v>15568.920000000002</v>
      </c>
      <c r="BV12" s="21">
        <f t="shared" si="16"/>
        <v>0</v>
      </c>
      <c r="BW12" s="21">
        <f t="shared" si="16"/>
        <v>0</v>
      </c>
      <c r="BX12" s="21">
        <f t="shared" si="16"/>
        <v>130721.16</v>
      </c>
      <c r="BY12" s="21">
        <f t="shared" si="16"/>
        <v>146290.08000000002</v>
      </c>
      <c r="BZ12" s="21">
        <f t="shared" si="16"/>
        <v>228527.11</v>
      </c>
      <c r="CA12" s="21">
        <f t="shared" si="16"/>
        <v>212068.32</v>
      </c>
      <c r="CB12" s="21">
        <f t="shared" si="16"/>
        <v>0</v>
      </c>
      <c r="CC12" s="21">
        <f t="shared" si="16"/>
        <v>0</v>
      </c>
      <c r="CD12" s="21">
        <f t="shared" si="16"/>
        <v>440595.43</v>
      </c>
      <c r="CE12" s="21">
        <f t="shared" si="16"/>
        <v>0</v>
      </c>
      <c r="CF12" s="21">
        <f t="shared" si="16"/>
        <v>0</v>
      </c>
      <c r="CG12" s="21">
        <f t="shared" si="16"/>
        <v>0</v>
      </c>
      <c r="CH12" s="21">
        <f t="shared" si="16"/>
        <v>0</v>
      </c>
      <c r="CI12" s="21">
        <f t="shared" si="16"/>
        <v>0</v>
      </c>
      <c r="CJ12" s="21">
        <f t="shared" si="16"/>
        <v>0</v>
      </c>
      <c r="CK12" s="21">
        <f t="shared" si="16"/>
        <v>0</v>
      </c>
      <c r="CL12" s="21">
        <f t="shared" si="16"/>
        <v>33463650.530000001</v>
      </c>
    </row>
    <row r="13" spans="1:90" s="9" customFormat="1" ht="19.5" thickBot="1" x14ac:dyDescent="0.3">
      <c r="A13" s="14" t="s">
        <v>41</v>
      </c>
      <c r="B13" s="15">
        <v>6417847.1600000001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>
        <v>382336.85</v>
      </c>
      <c r="N13" s="23">
        <v>759186.76</v>
      </c>
      <c r="O13" s="24"/>
      <c r="P13" s="15"/>
      <c r="Q13" s="15"/>
      <c r="R13" s="15"/>
      <c r="S13" s="15"/>
      <c r="T13" s="15"/>
      <c r="U13" s="15"/>
      <c r="V13" s="15"/>
      <c r="W13" s="15">
        <f>B13+M13+N13+P13+T13+R13+V13</f>
        <v>7559370.7699999996</v>
      </c>
      <c r="X13" s="15">
        <v>436670.39</v>
      </c>
      <c r="Y13" s="15"/>
      <c r="Z13" s="15"/>
      <c r="AA13" s="15">
        <v>169868.49</v>
      </c>
      <c r="AB13" s="15">
        <v>183880.06</v>
      </c>
      <c r="AC13" s="15">
        <v>0</v>
      </c>
      <c r="AD13" s="15">
        <v>0</v>
      </c>
      <c r="AE13" s="15"/>
      <c r="AF13" s="15"/>
      <c r="AG13" s="15"/>
      <c r="AH13" s="15">
        <f>X13+Z13+AA13+AG13+AD13+AB13</f>
        <v>790418.94</v>
      </c>
      <c r="AI13" s="15">
        <v>580088.02</v>
      </c>
      <c r="AJ13" s="15">
        <v>109072.57</v>
      </c>
      <c r="AK13" s="15">
        <v>57346.8</v>
      </c>
      <c r="AL13" s="15">
        <v>193059.16</v>
      </c>
      <c r="AM13" s="15">
        <v>350201.73</v>
      </c>
      <c r="AN13" s="15"/>
      <c r="AO13" s="15"/>
      <c r="AP13" s="15">
        <f>AI13+AJ13+AK13+AL13+AM13+AO13</f>
        <v>1289768.2800000003</v>
      </c>
      <c r="AQ13" s="15"/>
      <c r="AR13" s="15"/>
      <c r="AS13" s="15">
        <v>34748.78</v>
      </c>
      <c r="AT13" s="15"/>
      <c r="AU13" s="15"/>
      <c r="AV13" s="15"/>
      <c r="AW13" s="15"/>
      <c r="AX13" s="15"/>
      <c r="AY13" s="15"/>
      <c r="AZ13" s="15"/>
      <c r="BA13" s="15"/>
      <c r="BB13" s="15">
        <f>AS13+BA13</f>
        <v>34748.78</v>
      </c>
      <c r="BC13" s="15">
        <v>666168.34</v>
      </c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>
        <v>226320.6</v>
      </c>
      <c r="BO13" s="25">
        <v>140042.82999999999</v>
      </c>
      <c r="BP13" s="26"/>
      <c r="BQ13" s="15"/>
      <c r="BR13" s="19"/>
      <c r="BS13" s="19"/>
      <c r="BT13" s="15">
        <f t="shared" ref="BT13:BT26" si="17">BC13+BN13+BO13+BQ13+BS13</f>
        <v>1032531.7699999999</v>
      </c>
      <c r="BU13" s="15">
        <v>6514.5</v>
      </c>
      <c r="BV13" s="15"/>
      <c r="BW13" s="15"/>
      <c r="BX13" s="15">
        <v>47421.94</v>
      </c>
      <c r="BY13" s="15">
        <f>BU13+BX13</f>
        <v>53936.44</v>
      </c>
      <c r="BZ13" s="15">
        <v>47490.65</v>
      </c>
      <c r="CA13" s="15">
        <v>105984.37</v>
      </c>
      <c r="CB13" s="15">
        <v>0</v>
      </c>
      <c r="CC13" s="15"/>
      <c r="CD13" s="15">
        <f>BZ13+CA13+CC13</f>
        <v>153475.01999999999</v>
      </c>
      <c r="CE13" s="15"/>
      <c r="CF13" s="15"/>
      <c r="CG13" s="19">
        <f>CE13+CF13</f>
        <v>0</v>
      </c>
      <c r="CH13" s="15">
        <f t="shared" ref="CH13:CI15" si="18">S13</f>
        <v>0</v>
      </c>
      <c r="CI13" s="15">
        <f t="shared" si="18"/>
        <v>0</v>
      </c>
      <c r="CJ13" s="15">
        <f t="shared" ref="CJ13:CK15" si="19">U13+AC13+BR13+AN13</f>
        <v>0</v>
      </c>
      <c r="CK13" s="15">
        <f t="shared" si="19"/>
        <v>0</v>
      </c>
      <c r="CL13" s="19">
        <f>W13+AH13+AP13+BB13+BT13+BY13+CD13+CG13</f>
        <v>10914249.999999996</v>
      </c>
    </row>
    <row r="14" spans="1:90" s="9" customFormat="1" ht="19.5" x14ac:dyDescent="0.3">
      <c r="A14" s="14" t="s">
        <v>42</v>
      </c>
      <c r="B14" s="15">
        <v>6849821.5199999996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>
        <v>39206.86</v>
      </c>
      <c r="N14" s="15">
        <v>646818.56999999995</v>
      </c>
      <c r="O14" s="15"/>
      <c r="P14" s="15"/>
      <c r="Q14" s="15"/>
      <c r="R14" s="15"/>
      <c r="S14" s="15"/>
      <c r="T14" s="15"/>
      <c r="U14" s="15"/>
      <c r="V14" s="20"/>
      <c r="W14" s="15">
        <f>B14+M14+N14+P14+T14+R14+V14</f>
        <v>7535846.9500000002</v>
      </c>
      <c r="X14" s="15">
        <v>296891.69</v>
      </c>
      <c r="Y14" s="15"/>
      <c r="Z14" s="15"/>
      <c r="AA14" s="15">
        <v>142917.21</v>
      </c>
      <c r="AB14" s="15">
        <v>348492.57</v>
      </c>
      <c r="AC14" s="15"/>
      <c r="AD14" s="15"/>
      <c r="AE14" s="15"/>
      <c r="AF14" s="15"/>
      <c r="AG14" s="15"/>
      <c r="AH14" s="15">
        <f>X14+Z14+AA14+AG14+AD14+AB14</f>
        <v>788301.47</v>
      </c>
      <c r="AI14" s="15">
        <v>502389.35</v>
      </c>
      <c r="AJ14" s="15">
        <v>100229.1</v>
      </c>
      <c r="AK14" s="15">
        <v>95304.92</v>
      </c>
      <c r="AL14" s="15">
        <v>121966.48</v>
      </c>
      <c r="AM14" s="15">
        <v>196406.29</v>
      </c>
      <c r="AN14" s="15"/>
      <c r="AO14" s="15"/>
      <c r="AP14" s="15">
        <f>AI14+AJ14+AK14+AL14+AM14+AO14</f>
        <v>1016296.14</v>
      </c>
      <c r="AQ14" s="15"/>
      <c r="AR14" s="15"/>
      <c r="AS14" s="15">
        <v>37966.269999999997</v>
      </c>
      <c r="AT14" s="15"/>
      <c r="AU14" s="15"/>
      <c r="AV14" s="15"/>
      <c r="AW14" s="15"/>
      <c r="AX14" s="15"/>
      <c r="AY14" s="15"/>
      <c r="AZ14" s="15"/>
      <c r="BA14" s="15"/>
      <c r="BB14" s="15">
        <f>AS14+BA14</f>
        <v>37966.269999999997</v>
      </c>
      <c r="BC14" s="15">
        <v>1039518.54</v>
      </c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>
        <v>156215.92000000001</v>
      </c>
      <c r="BO14" s="46">
        <v>121870.04</v>
      </c>
      <c r="BP14" s="15"/>
      <c r="BQ14" s="15"/>
      <c r="BR14" s="18"/>
      <c r="BS14" s="15"/>
      <c r="BT14" s="15">
        <f t="shared" si="17"/>
        <v>1317604.5</v>
      </c>
      <c r="BU14" s="15">
        <v>5229.99</v>
      </c>
      <c r="BV14" s="15"/>
      <c r="BW14" s="15"/>
      <c r="BX14" s="15">
        <v>60627.39</v>
      </c>
      <c r="BY14" s="15">
        <f>BU14+BX14</f>
        <v>65857.38</v>
      </c>
      <c r="BZ14" s="15">
        <v>47490.65</v>
      </c>
      <c r="CA14" s="15">
        <v>105263.24</v>
      </c>
      <c r="CB14" s="15">
        <v>0</v>
      </c>
      <c r="CC14" s="15"/>
      <c r="CD14" s="15">
        <f>BZ14+CA14+CC14</f>
        <v>152753.89000000001</v>
      </c>
      <c r="CE14" s="15"/>
      <c r="CF14" s="15"/>
      <c r="CG14" s="19">
        <f>CE14+CF14</f>
        <v>0</v>
      </c>
      <c r="CH14" s="15">
        <f t="shared" si="18"/>
        <v>0</v>
      </c>
      <c r="CI14" s="15">
        <f t="shared" si="18"/>
        <v>0</v>
      </c>
      <c r="CJ14" s="15">
        <f t="shared" si="19"/>
        <v>0</v>
      </c>
      <c r="CK14" s="15">
        <f t="shared" si="19"/>
        <v>0</v>
      </c>
      <c r="CL14" s="19">
        <f>W14+AH14+AP14+BB14+BT14+BY14+CD14+CG14</f>
        <v>10914626.600000001</v>
      </c>
    </row>
    <row r="15" spans="1:90" s="9" customFormat="1" ht="19.5" x14ac:dyDescent="0.3">
      <c r="A15" s="14" t="s">
        <v>43</v>
      </c>
      <c r="B15" s="15">
        <v>6525067.21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>
        <v>634408.15</v>
      </c>
      <c r="N15" s="15">
        <v>753154.21</v>
      </c>
      <c r="O15" s="15"/>
      <c r="P15" s="15"/>
      <c r="Q15" s="15"/>
      <c r="R15" s="15"/>
      <c r="S15" s="15"/>
      <c r="T15" s="15"/>
      <c r="U15" s="19"/>
      <c r="V15" s="15"/>
      <c r="W15" s="15">
        <f>B15+M15+N15+P15+T15+R15+V15</f>
        <v>7912629.5700000003</v>
      </c>
      <c r="X15" s="15">
        <v>329224.63</v>
      </c>
      <c r="Y15" s="15"/>
      <c r="Z15" s="15"/>
      <c r="AA15" s="15">
        <v>156658.01999999999</v>
      </c>
      <c r="AB15" s="15">
        <v>374094.02</v>
      </c>
      <c r="AC15" s="15"/>
      <c r="AD15" s="15"/>
      <c r="AE15" s="15"/>
      <c r="AF15" s="15"/>
      <c r="AG15" s="15"/>
      <c r="AH15" s="15">
        <f>X15+Z15+AA15+AG15+AD15+AB15</f>
        <v>859976.67</v>
      </c>
      <c r="AI15" s="15">
        <v>641601.31999999995</v>
      </c>
      <c r="AJ15" s="15">
        <v>145430.1</v>
      </c>
      <c r="AK15" s="15">
        <v>99947.28</v>
      </c>
      <c r="AL15" s="15">
        <v>156720.20000000001</v>
      </c>
      <c r="AM15" s="15">
        <v>194820.77</v>
      </c>
      <c r="AN15" s="15"/>
      <c r="AO15" s="15"/>
      <c r="AP15" s="15">
        <f>AI15+AJ15+AK15+AL15+AM15+AO15</f>
        <v>1238519.67</v>
      </c>
      <c r="AQ15" s="15"/>
      <c r="AR15" s="15"/>
      <c r="AS15" s="15">
        <v>33760.559999999998</v>
      </c>
      <c r="AT15" s="15"/>
      <c r="AU15" s="15"/>
      <c r="AV15" s="15"/>
      <c r="AW15" s="15"/>
      <c r="AX15" s="15"/>
      <c r="AY15" s="15"/>
      <c r="AZ15" s="15"/>
      <c r="BA15" s="15"/>
      <c r="BB15" s="15">
        <f>AS15+BA15</f>
        <v>33760.559999999998</v>
      </c>
      <c r="BC15" s="15">
        <v>892263.04</v>
      </c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>
        <v>200294.64</v>
      </c>
      <c r="BO15" s="15">
        <v>152278.03</v>
      </c>
      <c r="BP15" s="15"/>
      <c r="BQ15" s="15"/>
      <c r="BR15" s="27"/>
      <c r="BS15" s="15"/>
      <c r="BT15" s="15">
        <f t="shared" si="17"/>
        <v>1244835.7100000002</v>
      </c>
      <c r="BU15" s="15">
        <v>2192.21</v>
      </c>
      <c r="BV15" s="15"/>
      <c r="BW15" s="15"/>
      <c r="BX15" s="15">
        <v>58614.25</v>
      </c>
      <c r="BY15" s="15">
        <f>BU15+BX15</f>
        <v>60806.46</v>
      </c>
      <c r="BZ15" s="15">
        <v>47490.65</v>
      </c>
      <c r="CA15" s="15">
        <v>106034.16</v>
      </c>
      <c r="CB15" s="15">
        <v>0</v>
      </c>
      <c r="CC15" s="15"/>
      <c r="CD15" s="15">
        <f>BZ15+CA15+CC15</f>
        <v>153524.81</v>
      </c>
      <c r="CE15" s="15"/>
      <c r="CF15" s="15"/>
      <c r="CG15" s="19">
        <f>CE15+CF15</f>
        <v>0</v>
      </c>
      <c r="CH15" s="15">
        <f t="shared" si="18"/>
        <v>0</v>
      </c>
      <c r="CI15" s="15">
        <f t="shared" si="18"/>
        <v>0</v>
      </c>
      <c r="CJ15" s="15">
        <f t="shared" si="19"/>
        <v>0</v>
      </c>
      <c r="CK15" s="15">
        <f t="shared" si="19"/>
        <v>0</v>
      </c>
      <c r="CL15" s="19">
        <f>W15+AH15+AP15+BB15+BT15+BY15+CD15+CG15</f>
        <v>11504053.450000003</v>
      </c>
    </row>
    <row r="16" spans="1:90" s="41" customFormat="1" ht="18" x14ac:dyDescent="0.25">
      <c r="A16" s="16" t="s">
        <v>44</v>
      </c>
      <c r="B16" s="21">
        <f t="shared" ref="B16:T16" si="20">SUM(B13:B15)</f>
        <v>19792735.890000001</v>
      </c>
      <c r="C16" s="21">
        <f t="shared" si="20"/>
        <v>0</v>
      </c>
      <c r="D16" s="21">
        <f t="shared" si="20"/>
        <v>0</v>
      </c>
      <c r="E16" s="21">
        <f t="shared" si="20"/>
        <v>0</v>
      </c>
      <c r="F16" s="21">
        <f t="shared" si="20"/>
        <v>0</v>
      </c>
      <c r="G16" s="21">
        <f t="shared" si="20"/>
        <v>0</v>
      </c>
      <c r="H16" s="21">
        <f t="shared" si="20"/>
        <v>0</v>
      </c>
      <c r="I16" s="21">
        <f t="shared" si="20"/>
        <v>0</v>
      </c>
      <c r="J16" s="21">
        <f t="shared" si="20"/>
        <v>0</v>
      </c>
      <c r="K16" s="21">
        <f t="shared" si="20"/>
        <v>0</v>
      </c>
      <c r="L16" s="21">
        <f t="shared" si="20"/>
        <v>0</v>
      </c>
      <c r="M16" s="21">
        <f t="shared" si="20"/>
        <v>1055951.8599999999</v>
      </c>
      <c r="N16" s="21">
        <f t="shared" si="20"/>
        <v>2159159.54</v>
      </c>
      <c r="O16" s="21">
        <f t="shared" si="20"/>
        <v>0</v>
      </c>
      <c r="P16" s="21">
        <f t="shared" si="20"/>
        <v>0</v>
      </c>
      <c r="Q16" s="21">
        <f t="shared" si="20"/>
        <v>0</v>
      </c>
      <c r="R16" s="21">
        <f t="shared" si="20"/>
        <v>0</v>
      </c>
      <c r="S16" s="21">
        <f t="shared" si="20"/>
        <v>0</v>
      </c>
      <c r="T16" s="21">
        <f t="shared" si="20"/>
        <v>0</v>
      </c>
      <c r="U16" s="21">
        <f>SUM(U13:U15)</f>
        <v>0</v>
      </c>
      <c r="V16" s="21">
        <f t="shared" ref="V16:AR16" si="21">SUM(V13:V15)</f>
        <v>0</v>
      </c>
      <c r="W16" s="21">
        <f t="shared" si="21"/>
        <v>23007847.289999999</v>
      </c>
      <c r="X16" s="21">
        <f t="shared" si="21"/>
        <v>1062786.71</v>
      </c>
      <c r="Y16" s="21">
        <f t="shared" si="21"/>
        <v>0</v>
      </c>
      <c r="Z16" s="21">
        <f t="shared" si="21"/>
        <v>0</v>
      </c>
      <c r="AA16" s="21">
        <f t="shared" si="21"/>
        <v>469443.72</v>
      </c>
      <c r="AB16" s="21">
        <f t="shared" si="21"/>
        <v>906466.65</v>
      </c>
      <c r="AC16" s="21">
        <f>SUM(AC13:AC15)</f>
        <v>0</v>
      </c>
      <c r="AD16" s="21">
        <f t="shared" si="21"/>
        <v>0</v>
      </c>
      <c r="AE16" s="21">
        <f t="shared" si="21"/>
        <v>0</v>
      </c>
      <c r="AF16" s="21">
        <f t="shared" si="21"/>
        <v>0</v>
      </c>
      <c r="AG16" s="21">
        <f t="shared" si="21"/>
        <v>0</v>
      </c>
      <c r="AH16" s="21">
        <f t="shared" si="21"/>
        <v>2438697.08</v>
      </c>
      <c r="AI16" s="21">
        <f t="shared" si="21"/>
        <v>1724078.69</v>
      </c>
      <c r="AJ16" s="21">
        <f t="shared" si="21"/>
        <v>354731.77</v>
      </c>
      <c r="AK16" s="21">
        <f t="shared" si="21"/>
        <v>252599</v>
      </c>
      <c r="AL16" s="21">
        <f t="shared" si="21"/>
        <v>471745.84</v>
      </c>
      <c r="AM16" s="21">
        <f t="shared" si="21"/>
        <v>741428.79</v>
      </c>
      <c r="AN16" s="21">
        <f t="shared" si="21"/>
        <v>0</v>
      </c>
      <c r="AO16" s="21">
        <f t="shared" si="21"/>
        <v>0</v>
      </c>
      <c r="AP16" s="21">
        <f t="shared" si="21"/>
        <v>3544584.0900000003</v>
      </c>
      <c r="AQ16" s="21">
        <f t="shared" si="21"/>
        <v>0</v>
      </c>
      <c r="AR16" s="21">
        <f t="shared" si="21"/>
        <v>0</v>
      </c>
      <c r="AS16" s="21">
        <f t="shared" ref="AS16:BA16" si="22">SUM(AS13:AS15)</f>
        <v>106475.60999999999</v>
      </c>
      <c r="AT16" s="21">
        <f t="shared" si="22"/>
        <v>0</v>
      </c>
      <c r="AU16" s="21">
        <f t="shared" si="22"/>
        <v>0</v>
      </c>
      <c r="AV16" s="21">
        <f t="shared" si="22"/>
        <v>0</v>
      </c>
      <c r="AW16" s="21">
        <f t="shared" si="22"/>
        <v>0</v>
      </c>
      <c r="AX16" s="21">
        <f t="shared" si="22"/>
        <v>0</v>
      </c>
      <c r="AY16" s="21">
        <f t="shared" si="22"/>
        <v>0</v>
      </c>
      <c r="AZ16" s="21">
        <f t="shared" si="22"/>
        <v>0</v>
      </c>
      <c r="BA16" s="21">
        <f t="shared" si="22"/>
        <v>0</v>
      </c>
      <c r="BB16" s="21">
        <f t="shared" ref="BB16:BS16" si="23">SUM(BB13:BB15)</f>
        <v>106475.60999999999</v>
      </c>
      <c r="BC16" s="21">
        <f t="shared" si="23"/>
        <v>2597949.92</v>
      </c>
      <c r="BD16" s="21">
        <f t="shared" si="23"/>
        <v>0</v>
      </c>
      <c r="BE16" s="21">
        <f t="shared" si="23"/>
        <v>0</v>
      </c>
      <c r="BF16" s="21">
        <f t="shared" si="23"/>
        <v>0</v>
      </c>
      <c r="BG16" s="21">
        <f t="shared" si="23"/>
        <v>0</v>
      </c>
      <c r="BH16" s="21">
        <f t="shared" si="23"/>
        <v>0</v>
      </c>
      <c r="BI16" s="21">
        <f t="shared" si="23"/>
        <v>0</v>
      </c>
      <c r="BJ16" s="21">
        <f t="shared" si="23"/>
        <v>0</v>
      </c>
      <c r="BK16" s="21">
        <f t="shared" si="23"/>
        <v>0</v>
      </c>
      <c r="BL16" s="21">
        <f t="shared" si="23"/>
        <v>0</v>
      </c>
      <c r="BM16" s="21">
        <f t="shared" si="23"/>
        <v>0</v>
      </c>
      <c r="BN16" s="21">
        <f t="shared" si="23"/>
        <v>582831.16</v>
      </c>
      <c r="BO16" s="21">
        <f t="shared" si="23"/>
        <v>414190.9</v>
      </c>
      <c r="BP16" s="21">
        <f t="shared" si="23"/>
        <v>0</v>
      </c>
      <c r="BQ16" s="21">
        <f t="shared" si="23"/>
        <v>0</v>
      </c>
      <c r="BR16" s="21">
        <f t="shared" si="23"/>
        <v>0</v>
      </c>
      <c r="BS16" s="21">
        <f t="shared" si="23"/>
        <v>0</v>
      </c>
      <c r="BT16" s="21">
        <f t="shared" si="17"/>
        <v>3594971.98</v>
      </c>
      <c r="BU16" s="21">
        <f>SUM(BU13:BU15)</f>
        <v>13936.7</v>
      </c>
      <c r="BV16" s="21">
        <f t="shared" ref="BV16:CC16" si="24">SUM(BV13:BV15)</f>
        <v>0</v>
      </c>
      <c r="BW16" s="21">
        <f t="shared" si="24"/>
        <v>0</v>
      </c>
      <c r="BX16" s="21">
        <f t="shared" si="24"/>
        <v>166663.58000000002</v>
      </c>
      <c r="BY16" s="21">
        <f t="shared" si="24"/>
        <v>180600.28</v>
      </c>
      <c r="BZ16" s="21">
        <f t="shared" si="24"/>
        <v>142471.95000000001</v>
      </c>
      <c r="CA16" s="21">
        <f t="shared" si="24"/>
        <v>317281.77</v>
      </c>
      <c r="CB16" s="21">
        <f t="shared" si="24"/>
        <v>0</v>
      </c>
      <c r="CC16" s="21">
        <f t="shared" si="24"/>
        <v>0</v>
      </c>
      <c r="CD16" s="21">
        <f>SUM(CD13:CD15)</f>
        <v>459753.72000000003</v>
      </c>
      <c r="CE16" s="21">
        <f t="shared" ref="CE16:CG16" si="25">SUM(CE13:CE15)</f>
        <v>0</v>
      </c>
      <c r="CF16" s="21">
        <f t="shared" si="25"/>
        <v>0</v>
      </c>
      <c r="CG16" s="21">
        <f t="shared" si="25"/>
        <v>0</v>
      </c>
      <c r="CH16" s="21">
        <f t="shared" ref="CH16:CL16" si="26">SUM(CH13:CH15)</f>
        <v>0</v>
      </c>
      <c r="CI16" s="21">
        <f t="shared" si="26"/>
        <v>0</v>
      </c>
      <c r="CJ16" s="21">
        <f t="shared" si="26"/>
        <v>0</v>
      </c>
      <c r="CK16" s="21">
        <f t="shared" si="26"/>
        <v>0</v>
      </c>
      <c r="CL16" s="21">
        <f t="shared" si="26"/>
        <v>33332930.050000001</v>
      </c>
    </row>
    <row r="17" spans="1:90" s="41" customFormat="1" ht="18" x14ac:dyDescent="0.25">
      <c r="A17" s="16" t="s">
        <v>45</v>
      </c>
      <c r="B17" s="21">
        <f t="shared" ref="B17:AH17" si="27">B12+B16</f>
        <v>41054200.57</v>
      </c>
      <c r="C17" s="21">
        <f t="shared" si="27"/>
        <v>0</v>
      </c>
      <c r="D17" s="21">
        <f t="shared" si="27"/>
        <v>0</v>
      </c>
      <c r="E17" s="21">
        <f t="shared" si="27"/>
        <v>0</v>
      </c>
      <c r="F17" s="21">
        <f t="shared" si="27"/>
        <v>0</v>
      </c>
      <c r="G17" s="21">
        <f t="shared" si="27"/>
        <v>0</v>
      </c>
      <c r="H17" s="21">
        <f t="shared" si="27"/>
        <v>0</v>
      </c>
      <c r="I17" s="21">
        <f t="shared" si="27"/>
        <v>0</v>
      </c>
      <c r="J17" s="21">
        <f t="shared" si="27"/>
        <v>0</v>
      </c>
      <c r="K17" s="21">
        <f t="shared" si="27"/>
        <v>0</v>
      </c>
      <c r="L17" s="21">
        <f t="shared" si="27"/>
        <v>0</v>
      </c>
      <c r="M17" s="21">
        <f>M12+M16</f>
        <v>2348421.2799999998</v>
      </c>
      <c r="N17" s="21">
        <f t="shared" si="27"/>
        <v>3651354.6799999997</v>
      </c>
      <c r="O17" s="21">
        <f t="shared" si="27"/>
        <v>0</v>
      </c>
      <c r="P17" s="21">
        <f t="shared" si="27"/>
        <v>0</v>
      </c>
      <c r="Q17" s="21">
        <f t="shared" si="27"/>
        <v>0</v>
      </c>
      <c r="R17" s="21">
        <f t="shared" si="27"/>
        <v>0</v>
      </c>
      <c r="S17" s="21">
        <f t="shared" si="27"/>
        <v>0</v>
      </c>
      <c r="T17" s="21">
        <f t="shared" si="27"/>
        <v>0</v>
      </c>
      <c r="U17" s="21">
        <f t="shared" si="27"/>
        <v>0</v>
      </c>
      <c r="V17" s="21">
        <f t="shared" si="27"/>
        <v>0</v>
      </c>
      <c r="W17" s="21">
        <f t="shared" si="27"/>
        <v>47053976.530000001</v>
      </c>
      <c r="X17" s="21">
        <f t="shared" si="27"/>
        <v>2402014</v>
      </c>
      <c r="Y17" s="21">
        <f t="shared" si="27"/>
        <v>0</v>
      </c>
      <c r="Z17" s="21">
        <f t="shared" si="27"/>
        <v>0</v>
      </c>
      <c r="AA17" s="21">
        <f t="shared" si="27"/>
        <v>813799.79999999993</v>
      </c>
      <c r="AB17" s="21">
        <f t="shared" si="27"/>
        <v>1643247.02</v>
      </c>
      <c r="AC17" s="21">
        <f t="shared" si="27"/>
        <v>0</v>
      </c>
      <c r="AD17" s="21">
        <f t="shared" si="27"/>
        <v>0</v>
      </c>
      <c r="AE17" s="21">
        <f t="shared" si="27"/>
        <v>0</v>
      </c>
      <c r="AF17" s="21">
        <f t="shared" si="27"/>
        <v>0</v>
      </c>
      <c r="AG17" s="21">
        <f t="shared" si="27"/>
        <v>0</v>
      </c>
      <c r="AH17" s="21">
        <f t="shared" si="27"/>
        <v>4859060.82</v>
      </c>
      <c r="AI17" s="21">
        <f t="shared" ref="AI17:AO17" si="28">AI16+AI12</f>
        <v>3677048.01</v>
      </c>
      <c r="AJ17" s="21">
        <f t="shared" si="28"/>
        <v>661686.73</v>
      </c>
      <c r="AK17" s="21">
        <f t="shared" si="28"/>
        <v>398238.62</v>
      </c>
      <c r="AL17" s="21">
        <f t="shared" si="28"/>
        <v>1006048.55</v>
      </c>
      <c r="AM17" s="21">
        <f t="shared" si="28"/>
        <v>932880.33000000007</v>
      </c>
      <c r="AN17" s="21">
        <f t="shared" si="28"/>
        <v>0</v>
      </c>
      <c r="AO17" s="21">
        <f t="shared" si="28"/>
        <v>0</v>
      </c>
      <c r="AP17" s="21">
        <f>AP12+AP16</f>
        <v>6675902.2400000002</v>
      </c>
      <c r="AQ17" s="21">
        <f t="shared" ref="AQ17:BS17" si="29">AQ12+AQ16</f>
        <v>0</v>
      </c>
      <c r="AR17" s="21">
        <f t="shared" si="29"/>
        <v>0</v>
      </c>
      <c r="AS17" s="21">
        <f t="shared" si="29"/>
        <v>205320.33</v>
      </c>
      <c r="AT17" s="21">
        <f t="shared" si="29"/>
        <v>0</v>
      </c>
      <c r="AU17" s="21">
        <f t="shared" si="29"/>
        <v>0</v>
      </c>
      <c r="AV17" s="21">
        <f t="shared" si="29"/>
        <v>0</v>
      </c>
      <c r="AW17" s="21">
        <f t="shared" si="29"/>
        <v>0</v>
      </c>
      <c r="AX17" s="21">
        <f t="shared" si="29"/>
        <v>0</v>
      </c>
      <c r="AY17" s="21">
        <f t="shared" si="29"/>
        <v>0</v>
      </c>
      <c r="AZ17" s="21">
        <f t="shared" si="29"/>
        <v>0</v>
      </c>
      <c r="BA17" s="21">
        <f t="shared" si="29"/>
        <v>0</v>
      </c>
      <c r="BB17" s="21">
        <f>BB12+BB16</f>
        <v>205320.33</v>
      </c>
      <c r="BC17" s="21">
        <f t="shared" si="29"/>
        <v>4843918.8100000005</v>
      </c>
      <c r="BD17" s="21">
        <f t="shared" si="29"/>
        <v>0</v>
      </c>
      <c r="BE17" s="21">
        <f t="shared" si="29"/>
        <v>0</v>
      </c>
      <c r="BF17" s="21">
        <f>BF12+BF16</f>
        <v>0</v>
      </c>
      <c r="BG17" s="21">
        <f>BG12+BG16</f>
        <v>0</v>
      </c>
      <c r="BH17" s="21">
        <f t="shared" si="29"/>
        <v>0</v>
      </c>
      <c r="BI17" s="21">
        <f t="shared" si="29"/>
        <v>0</v>
      </c>
      <c r="BJ17" s="21">
        <f t="shared" si="29"/>
        <v>0</v>
      </c>
      <c r="BK17" s="21">
        <f t="shared" si="29"/>
        <v>0</v>
      </c>
      <c r="BL17" s="21">
        <f t="shared" si="29"/>
        <v>0</v>
      </c>
      <c r="BM17" s="21">
        <f t="shared" si="29"/>
        <v>0</v>
      </c>
      <c r="BN17" s="21">
        <f>BN12+BN16</f>
        <v>1186199.94</v>
      </c>
      <c r="BO17" s="21">
        <f t="shared" si="29"/>
        <v>744962.4</v>
      </c>
      <c r="BP17" s="21">
        <f t="shared" si="29"/>
        <v>0</v>
      </c>
      <c r="BQ17" s="21">
        <f t="shared" si="29"/>
        <v>0</v>
      </c>
      <c r="BR17" s="21">
        <f t="shared" si="29"/>
        <v>0</v>
      </c>
      <c r="BS17" s="21">
        <f t="shared" si="29"/>
        <v>0</v>
      </c>
      <c r="BT17" s="21">
        <f t="shared" si="17"/>
        <v>6775081.1500000004</v>
      </c>
      <c r="BU17" s="21">
        <f>BU12+BU16</f>
        <v>29505.620000000003</v>
      </c>
      <c r="BV17" s="21">
        <f t="shared" ref="BV17:BX17" si="30">BV16+BV12</f>
        <v>0</v>
      </c>
      <c r="BW17" s="21">
        <f t="shared" si="30"/>
        <v>0</v>
      </c>
      <c r="BX17" s="21">
        <f t="shared" si="30"/>
        <v>297384.74</v>
      </c>
      <c r="BY17" s="21">
        <f>BY16+BY12</f>
        <v>326890.36</v>
      </c>
      <c r="BZ17" s="21">
        <f t="shared" ref="BZ17:CC17" si="31">BZ16+BZ12</f>
        <v>370999.06</v>
      </c>
      <c r="CA17" s="21">
        <f t="shared" si="31"/>
        <v>529350.09000000008</v>
      </c>
      <c r="CB17" s="21">
        <f t="shared" si="31"/>
        <v>0</v>
      </c>
      <c r="CC17" s="21">
        <f t="shared" si="31"/>
        <v>0</v>
      </c>
      <c r="CD17" s="21">
        <f>CD16+CD12</f>
        <v>900349.15</v>
      </c>
      <c r="CE17" s="21">
        <f t="shared" ref="CE17:CG17" si="32">CE16+CE12</f>
        <v>0</v>
      </c>
      <c r="CF17" s="21">
        <f t="shared" si="32"/>
        <v>0</v>
      </c>
      <c r="CG17" s="21">
        <f t="shared" si="32"/>
        <v>0</v>
      </c>
      <c r="CH17" s="21">
        <f t="shared" ref="CH17:CL17" si="33">CH12+CH16</f>
        <v>0</v>
      </c>
      <c r="CI17" s="21">
        <f t="shared" si="33"/>
        <v>0</v>
      </c>
      <c r="CJ17" s="21">
        <f t="shared" si="33"/>
        <v>0</v>
      </c>
      <c r="CK17" s="21">
        <f t="shared" si="33"/>
        <v>0</v>
      </c>
      <c r="CL17" s="21">
        <f t="shared" si="33"/>
        <v>66796580.579999998</v>
      </c>
    </row>
    <row r="18" spans="1:90" s="9" customFormat="1" ht="18.75" x14ac:dyDescent="0.25">
      <c r="A18" s="14" t="s">
        <v>46</v>
      </c>
      <c r="B18" s="15">
        <v>6795631.9000000004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>
        <v>288547.76</v>
      </c>
      <c r="N18" s="15">
        <v>588587.62</v>
      </c>
      <c r="O18" s="15"/>
      <c r="P18" s="15"/>
      <c r="Q18" s="15"/>
      <c r="R18" s="15"/>
      <c r="S18" s="15"/>
      <c r="T18" s="15"/>
      <c r="V18" s="28"/>
      <c r="W18" s="15">
        <f>B18+M18+N18+P18+T18+R18+V18</f>
        <v>7672767.2800000003</v>
      </c>
      <c r="X18" s="15">
        <v>333541.78000000003</v>
      </c>
      <c r="Y18" s="47"/>
      <c r="Z18" s="47"/>
      <c r="AA18" s="15">
        <v>91955.78</v>
      </c>
      <c r="AB18" s="15">
        <v>229042.04</v>
      </c>
      <c r="AC18" s="15"/>
      <c r="AD18" s="28"/>
      <c r="AE18" s="15"/>
      <c r="AF18" s="15"/>
      <c r="AG18" s="15"/>
      <c r="AH18" s="15">
        <f>X18+Z18+AA18+AG18+AD18+AB18</f>
        <v>654539.60000000009</v>
      </c>
      <c r="AI18" s="15">
        <v>762050.4</v>
      </c>
      <c r="AJ18" s="15">
        <v>132445.26999999999</v>
      </c>
      <c r="AK18" s="15">
        <v>99947.28</v>
      </c>
      <c r="AL18" s="15">
        <v>124399.64</v>
      </c>
      <c r="AM18" s="15">
        <v>184316.7</v>
      </c>
      <c r="AN18" s="15"/>
      <c r="AO18" s="15"/>
      <c r="AP18" s="15">
        <f>AI18+AJ18+AK18+AL18+AM18+AO18</f>
        <v>1303159.29</v>
      </c>
      <c r="AQ18" s="15"/>
      <c r="AR18" s="15"/>
      <c r="AS18" s="15">
        <v>33760.559999999998</v>
      </c>
      <c r="AT18" s="15"/>
      <c r="AU18" s="15"/>
      <c r="AV18" s="15"/>
      <c r="AW18" s="15"/>
      <c r="AX18" s="15"/>
      <c r="AY18" s="15"/>
      <c r="AZ18" s="15"/>
      <c r="BA18" s="15"/>
      <c r="BB18" s="15">
        <f>AS18+BA18</f>
        <v>33760.559999999998</v>
      </c>
      <c r="BC18" s="15">
        <v>1063716.6000000001</v>
      </c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25">
        <v>209804.67</v>
      </c>
      <c r="BO18" s="15">
        <v>120697.11</v>
      </c>
      <c r="BP18" s="15"/>
      <c r="BQ18" s="15"/>
      <c r="BR18" s="15"/>
      <c r="BS18" s="28"/>
      <c r="BT18" s="15">
        <f t="shared" si="17"/>
        <v>1394218.3800000001</v>
      </c>
      <c r="BU18" s="15">
        <v>4645.57</v>
      </c>
      <c r="BV18" s="15"/>
      <c r="BW18" s="15"/>
      <c r="BX18" s="15">
        <v>47751.86</v>
      </c>
      <c r="BY18" s="15">
        <f>BU18+BX18</f>
        <v>52397.43</v>
      </c>
      <c r="BZ18" s="15">
        <v>47490.65</v>
      </c>
      <c r="CA18" s="15">
        <v>106034.16</v>
      </c>
      <c r="CB18" s="15">
        <v>0</v>
      </c>
      <c r="CC18" s="15"/>
      <c r="CD18" s="15">
        <f>BZ18+CA18+CC18</f>
        <v>153524.81</v>
      </c>
      <c r="CE18" s="15"/>
      <c r="CF18" s="15"/>
      <c r="CG18" s="19">
        <f>CE18+CF18</f>
        <v>0</v>
      </c>
      <c r="CH18" s="15">
        <f t="shared" ref="CH18:CI20" si="34">S18</f>
        <v>0</v>
      </c>
      <c r="CI18" s="15">
        <f t="shared" si="34"/>
        <v>0</v>
      </c>
      <c r="CJ18" s="15">
        <f>V18+AC18+BR18+AN18</f>
        <v>0</v>
      </c>
      <c r="CK18" s="15">
        <f>V18+AD18+BS18+AO18</f>
        <v>0</v>
      </c>
      <c r="CL18" s="19">
        <f>W18+AH18+AP18+BB18+BT18+BY18+CD18+CG18</f>
        <v>11264367.350000003</v>
      </c>
    </row>
    <row r="19" spans="1:90" s="9" customFormat="1" ht="18.75" x14ac:dyDescent="0.25">
      <c r="A19" s="14" t="s">
        <v>47</v>
      </c>
      <c r="B19" s="15">
        <v>7348738.2199999997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>
        <v>301610.78999999998</v>
      </c>
      <c r="N19" s="15">
        <v>620526.75</v>
      </c>
      <c r="O19" s="15"/>
      <c r="P19" s="15"/>
      <c r="Q19" s="15"/>
      <c r="R19" s="15"/>
      <c r="S19" s="15"/>
      <c r="T19" s="15"/>
      <c r="U19" s="15"/>
      <c r="V19" s="28"/>
      <c r="W19" s="15">
        <f>B19+M19+N19+P19+T19+R19+V19</f>
        <v>8270875.7599999998</v>
      </c>
      <c r="X19" s="15">
        <v>323721.55</v>
      </c>
      <c r="Y19" s="47"/>
      <c r="Z19" s="47"/>
      <c r="AA19" s="15">
        <v>90935.66</v>
      </c>
      <c r="AB19" s="15">
        <v>256199.17</v>
      </c>
      <c r="AC19" s="15"/>
      <c r="AD19" s="28"/>
      <c r="AE19" s="15"/>
      <c r="AF19" s="15"/>
      <c r="AG19" s="15"/>
      <c r="AH19" s="15">
        <f>X19+Z19+AA19+AG19+AD19+AB19</f>
        <v>670856.38</v>
      </c>
      <c r="AI19" s="15">
        <v>822957.75</v>
      </c>
      <c r="AJ19" s="15">
        <v>127598.35</v>
      </c>
      <c r="AK19" s="15">
        <v>106228.12</v>
      </c>
      <c r="AL19" s="15">
        <v>134950.9</v>
      </c>
      <c r="AM19" s="15">
        <v>215622</v>
      </c>
      <c r="AN19" s="15"/>
      <c r="AO19" s="15"/>
      <c r="AP19" s="15">
        <f>AI19+AJ19+AK19+AL19+AM19+AO19</f>
        <v>1407357.1199999999</v>
      </c>
      <c r="AQ19" s="15"/>
      <c r="AR19" s="15"/>
      <c r="AS19" s="15">
        <v>17728.310000000001</v>
      </c>
      <c r="AT19" s="15"/>
      <c r="AU19" s="15"/>
      <c r="AV19" s="15"/>
      <c r="AW19" s="15"/>
      <c r="AX19" s="15"/>
      <c r="AY19" s="15"/>
      <c r="AZ19" s="15"/>
      <c r="BA19" s="15"/>
      <c r="BB19" s="15">
        <f>AS19+BA19</f>
        <v>17728.310000000001</v>
      </c>
      <c r="BC19" s="15">
        <v>1531714.96</v>
      </c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25">
        <v>157844.68</v>
      </c>
      <c r="BO19" s="15">
        <v>149034</v>
      </c>
      <c r="BP19" s="15"/>
      <c r="BQ19" s="15"/>
      <c r="BR19" s="15"/>
      <c r="BS19" s="28"/>
      <c r="BT19" s="15">
        <f t="shared" si="17"/>
        <v>1838593.64</v>
      </c>
      <c r="BU19" s="15">
        <v>4624.5200000000004</v>
      </c>
      <c r="BV19" s="15"/>
      <c r="BW19" s="15"/>
      <c r="BX19" s="15">
        <v>39601.449999999997</v>
      </c>
      <c r="BY19" s="15">
        <f>BU19+BX19</f>
        <v>44225.97</v>
      </c>
      <c r="BZ19" s="15">
        <v>39025.730000000003</v>
      </c>
      <c r="CA19" s="15">
        <v>111337.09</v>
      </c>
      <c r="CB19" s="15">
        <v>0</v>
      </c>
      <c r="CC19" s="15"/>
      <c r="CD19" s="15">
        <f>BZ19+CA19+CC19</f>
        <v>150362.82</v>
      </c>
      <c r="CE19" s="15"/>
      <c r="CF19" s="15"/>
      <c r="CG19" s="19">
        <f>CE19+CF19</f>
        <v>0</v>
      </c>
      <c r="CH19" s="15">
        <f t="shared" si="34"/>
        <v>0</v>
      </c>
      <c r="CI19" s="15">
        <f t="shared" si="34"/>
        <v>0</v>
      </c>
      <c r="CJ19" s="15">
        <f>U19+AC19+BR19+AN19</f>
        <v>0</v>
      </c>
      <c r="CK19" s="15">
        <f>V19+AD19+BS19+AO19</f>
        <v>0</v>
      </c>
      <c r="CL19" s="19">
        <f>W19+AH19+AP19+BB19+BT19+BY19+CD19+CG19</f>
        <v>12400000.000000002</v>
      </c>
    </row>
    <row r="20" spans="1:90" s="9" customFormat="1" ht="18.75" x14ac:dyDescent="0.25">
      <c r="A20" s="14" t="s">
        <v>48</v>
      </c>
      <c r="B20" s="15">
        <v>4852948.6399999997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>
        <v>330981.06</v>
      </c>
      <c r="N20" s="15">
        <v>679330</v>
      </c>
      <c r="O20" s="15"/>
      <c r="P20" s="15"/>
      <c r="Q20" s="15"/>
      <c r="R20" s="15"/>
      <c r="S20" s="29"/>
      <c r="T20" s="15"/>
      <c r="U20" s="15"/>
      <c r="V20" s="28"/>
      <c r="W20" s="15">
        <f>B20+M20+N20+P20+T20+R20+V20</f>
        <v>5863259.6999999993</v>
      </c>
      <c r="X20" s="15">
        <v>359686.41</v>
      </c>
      <c r="Y20" s="47"/>
      <c r="Z20" s="47"/>
      <c r="AA20" s="15">
        <v>96209</v>
      </c>
      <c r="AB20" s="15">
        <v>227744.38</v>
      </c>
      <c r="AC20" s="15"/>
      <c r="AD20" s="28"/>
      <c r="AE20" s="15"/>
      <c r="AF20" s="15"/>
      <c r="AG20" s="15"/>
      <c r="AH20" s="15">
        <f>X20+Z20+AA20+AG20+AD20+AB20</f>
        <v>683639.79</v>
      </c>
      <c r="AI20" s="15">
        <v>629751.46</v>
      </c>
      <c r="AJ20" s="15">
        <v>111795.94</v>
      </c>
      <c r="AK20" s="15">
        <v>10103.959999999999</v>
      </c>
      <c r="AL20" s="15">
        <v>148599</v>
      </c>
      <c r="AM20" s="15">
        <v>319374</v>
      </c>
      <c r="AN20" s="15"/>
      <c r="AO20" s="15"/>
      <c r="AP20" s="15">
        <f>AI20+AJ20+AK20+AL20+AM20+AO20</f>
        <v>1219624.3599999999</v>
      </c>
      <c r="AQ20" s="15"/>
      <c r="AR20" s="15"/>
      <c r="AS20" s="15">
        <v>11491</v>
      </c>
      <c r="AT20" s="15"/>
      <c r="AU20" s="15"/>
      <c r="AV20" s="15"/>
      <c r="AW20" s="15"/>
      <c r="AX20" s="15"/>
      <c r="AY20" s="15"/>
      <c r="AZ20" s="15"/>
      <c r="BA20" s="15"/>
      <c r="BB20" s="15">
        <f>AS20+BA20</f>
        <v>11491</v>
      </c>
      <c r="BC20" s="15">
        <v>905369.91</v>
      </c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25">
        <v>151865.43</v>
      </c>
      <c r="BO20" s="15">
        <v>162699</v>
      </c>
      <c r="BP20" s="15"/>
      <c r="BQ20" s="15"/>
      <c r="BR20" s="15"/>
      <c r="BS20" s="15"/>
      <c r="BT20" s="15">
        <f t="shared" si="17"/>
        <v>1219934.3400000001</v>
      </c>
      <c r="BU20" s="15">
        <v>2296.77</v>
      </c>
      <c r="BV20" s="15"/>
      <c r="BW20" s="15"/>
      <c r="BX20" s="15">
        <v>43543</v>
      </c>
      <c r="BY20" s="15">
        <f>BU20+BX20</f>
        <v>45839.77</v>
      </c>
      <c r="BZ20" s="15">
        <v>39025.730000000003</v>
      </c>
      <c r="CA20" s="15">
        <v>111337.09</v>
      </c>
      <c r="CB20" s="15">
        <v>0</v>
      </c>
      <c r="CC20" s="15"/>
      <c r="CD20" s="15">
        <f>BZ20+CA20+CC20</f>
        <v>150362.82</v>
      </c>
      <c r="CE20" s="15">
        <v>788.22</v>
      </c>
      <c r="CF20" s="15"/>
      <c r="CG20" s="19">
        <f>CE20+CF20</f>
        <v>788.22</v>
      </c>
      <c r="CH20" s="15">
        <f t="shared" si="34"/>
        <v>0</v>
      </c>
      <c r="CI20" s="15">
        <f t="shared" si="34"/>
        <v>0</v>
      </c>
      <c r="CJ20" s="15">
        <f>U20+AC20+BR20+AN20</f>
        <v>0</v>
      </c>
      <c r="CK20" s="15">
        <f>V20+AD20+BS20+AO20</f>
        <v>0</v>
      </c>
      <c r="CL20" s="19">
        <f>W20+AH20+AP20+BB20+BT20+BY20+CD20+CG20</f>
        <v>9194940</v>
      </c>
    </row>
    <row r="21" spans="1:90" s="41" customFormat="1" ht="18" x14ac:dyDescent="0.25">
      <c r="A21" s="16" t="s">
        <v>49</v>
      </c>
      <c r="B21" s="21">
        <f t="shared" ref="B21:AO21" si="35">SUM(B18:B20)</f>
        <v>18997318.760000002</v>
      </c>
      <c r="C21" s="21">
        <f t="shared" si="35"/>
        <v>0</v>
      </c>
      <c r="D21" s="21">
        <f t="shared" si="35"/>
        <v>0</v>
      </c>
      <c r="E21" s="21">
        <f t="shared" si="35"/>
        <v>0</v>
      </c>
      <c r="F21" s="21">
        <f t="shared" si="35"/>
        <v>0</v>
      </c>
      <c r="G21" s="21">
        <f t="shared" si="35"/>
        <v>0</v>
      </c>
      <c r="H21" s="21">
        <f t="shared" si="35"/>
        <v>0</v>
      </c>
      <c r="I21" s="21">
        <f t="shared" si="35"/>
        <v>0</v>
      </c>
      <c r="J21" s="21">
        <f t="shared" si="35"/>
        <v>0</v>
      </c>
      <c r="K21" s="21">
        <f t="shared" si="35"/>
        <v>0</v>
      </c>
      <c r="L21" s="21">
        <f t="shared" si="35"/>
        <v>0</v>
      </c>
      <c r="M21" s="21">
        <f t="shared" si="35"/>
        <v>921139.6100000001</v>
      </c>
      <c r="N21" s="21">
        <f t="shared" si="35"/>
        <v>1888444.37</v>
      </c>
      <c r="O21" s="21">
        <f t="shared" si="35"/>
        <v>0</v>
      </c>
      <c r="P21" s="21">
        <f t="shared" si="35"/>
        <v>0</v>
      </c>
      <c r="Q21" s="21">
        <v>0</v>
      </c>
      <c r="R21" s="21">
        <f t="shared" si="35"/>
        <v>0</v>
      </c>
      <c r="S21" s="21">
        <f t="shared" si="35"/>
        <v>0</v>
      </c>
      <c r="T21" s="21">
        <f t="shared" si="35"/>
        <v>0</v>
      </c>
      <c r="U21" s="21">
        <f t="shared" si="35"/>
        <v>0</v>
      </c>
      <c r="V21" s="21">
        <f>SUM(V18:V20)</f>
        <v>0</v>
      </c>
      <c r="W21" s="21">
        <f t="shared" si="35"/>
        <v>21806902.739999998</v>
      </c>
      <c r="X21" s="21">
        <f t="shared" si="35"/>
        <v>1016949.74</v>
      </c>
      <c r="Y21" s="21">
        <f>SUM(Y18:Y20)</f>
        <v>0</v>
      </c>
      <c r="Z21" s="21">
        <f t="shared" si="35"/>
        <v>0</v>
      </c>
      <c r="AA21" s="21">
        <f t="shared" si="35"/>
        <v>279100.44</v>
      </c>
      <c r="AB21" s="21">
        <f t="shared" si="35"/>
        <v>712985.59000000008</v>
      </c>
      <c r="AC21" s="21">
        <f>SUM(AC18:AC20)</f>
        <v>0</v>
      </c>
      <c r="AD21" s="21">
        <f t="shared" si="35"/>
        <v>0</v>
      </c>
      <c r="AE21" s="21">
        <f t="shared" si="35"/>
        <v>0</v>
      </c>
      <c r="AF21" s="21">
        <f t="shared" si="35"/>
        <v>0</v>
      </c>
      <c r="AG21" s="21">
        <f t="shared" si="35"/>
        <v>0</v>
      </c>
      <c r="AH21" s="21">
        <f t="shared" si="35"/>
        <v>2009035.77</v>
      </c>
      <c r="AI21" s="21">
        <f t="shared" si="35"/>
        <v>2214759.61</v>
      </c>
      <c r="AJ21" s="21">
        <f t="shared" si="35"/>
        <v>371839.56</v>
      </c>
      <c r="AK21" s="21">
        <f t="shared" si="35"/>
        <v>216279.36</v>
      </c>
      <c r="AL21" s="21">
        <f t="shared" si="35"/>
        <v>407949.54</v>
      </c>
      <c r="AM21" s="21">
        <f t="shared" si="35"/>
        <v>719312.7</v>
      </c>
      <c r="AN21" s="21">
        <f t="shared" si="35"/>
        <v>0</v>
      </c>
      <c r="AO21" s="21">
        <f t="shared" si="35"/>
        <v>0</v>
      </c>
      <c r="AP21" s="21">
        <f>SUM(AP18:AP20)</f>
        <v>3930140.77</v>
      </c>
      <c r="AQ21" s="21">
        <f>AQ18+AQ19+AQ20</f>
        <v>0</v>
      </c>
      <c r="AR21" s="21">
        <f t="shared" ref="AR21:BU21" si="36">SUM(AR18:AR20)</f>
        <v>0</v>
      </c>
      <c r="AS21" s="21">
        <f t="shared" si="36"/>
        <v>62979.869999999995</v>
      </c>
      <c r="AT21" s="21">
        <f t="shared" si="36"/>
        <v>0</v>
      </c>
      <c r="AU21" s="21">
        <f t="shared" si="36"/>
        <v>0</v>
      </c>
      <c r="AV21" s="21">
        <f t="shared" si="36"/>
        <v>0</v>
      </c>
      <c r="AW21" s="21">
        <f t="shared" si="36"/>
        <v>0</v>
      </c>
      <c r="AX21" s="21">
        <f t="shared" si="36"/>
        <v>0</v>
      </c>
      <c r="AY21" s="21">
        <f t="shared" si="36"/>
        <v>0</v>
      </c>
      <c r="AZ21" s="21">
        <f t="shared" si="36"/>
        <v>0</v>
      </c>
      <c r="BA21" s="21">
        <f t="shared" si="36"/>
        <v>0</v>
      </c>
      <c r="BB21" s="21">
        <f>SUM(BB18:BB20)</f>
        <v>62979.869999999995</v>
      </c>
      <c r="BC21" s="21">
        <f t="shared" si="36"/>
        <v>3500801.47</v>
      </c>
      <c r="BD21" s="21">
        <f t="shared" si="36"/>
        <v>0</v>
      </c>
      <c r="BE21" s="21">
        <f t="shared" si="36"/>
        <v>0</v>
      </c>
      <c r="BF21" s="21">
        <f t="shared" si="36"/>
        <v>0</v>
      </c>
      <c r="BG21" s="21">
        <f t="shared" si="36"/>
        <v>0</v>
      </c>
      <c r="BH21" s="21">
        <f t="shared" si="36"/>
        <v>0</v>
      </c>
      <c r="BI21" s="21">
        <f t="shared" si="36"/>
        <v>0</v>
      </c>
      <c r="BJ21" s="21">
        <f t="shared" si="36"/>
        <v>0</v>
      </c>
      <c r="BK21" s="21">
        <f t="shared" si="36"/>
        <v>0</v>
      </c>
      <c r="BL21" s="21">
        <f t="shared" si="36"/>
        <v>0</v>
      </c>
      <c r="BM21" s="21">
        <f t="shared" si="36"/>
        <v>0</v>
      </c>
      <c r="BN21" s="21">
        <f t="shared" si="36"/>
        <v>519514.77999999997</v>
      </c>
      <c r="BO21" s="21">
        <f t="shared" si="36"/>
        <v>432430.11</v>
      </c>
      <c r="BP21" s="21">
        <f t="shared" si="36"/>
        <v>0</v>
      </c>
      <c r="BQ21" s="21">
        <f t="shared" si="36"/>
        <v>0</v>
      </c>
      <c r="BR21" s="21">
        <f t="shared" si="36"/>
        <v>0</v>
      </c>
      <c r="BS21" s="21">
        <f t="shared" si="36"/>
        <v>0</v>
      </c>
      <c r="BT21" s="21">
        <f t="shared" si="17"/>
        <v>4452746.3600000003</v>
      </c>
      <c r="BU21" s="21">
        <f t="shared" si="36"/>
        <v>11566.86</v>
      </c>
      <c r="BV21" s="21">
        <f t="shared" ref="BV21:CL21" si="37">SUM(BV18:BV20)</f>
        <v>0</v>
      </c>
      <c r="BW21" s="21">
        <f t="shared" si="37"/>
        <v>0</v>
      </c>
      <c r="BX21" s="21">
        <f t="shared" si="37"/>
        <v>130896.31</v>
      </c>
      <c r="BY21" s="21">
        <f t="shared" si="37"/>
        <v>142463.16999999998</v>
      </c>
      <c r="BZ21" s="21">
        <f t="shared" si="37"/>
        <v>125542.11000000002</v>
      </c>
      <c r="CA21" s="21">
        <f t="shared" si="37"/>
        <v>328708.33999999997</v>
      </c>
      <c r="CB21" s="21">
        <f t="shared" si="37"/>
        <v>0</v>
      </c>
      <c r="CC21" s="21">
        <f t="shared" si="37"/>
        <v>0</v>
      </c>
      <c r="CD21" s="21">
        <f t="shared" si="37"/>
        <v>454250.45</v>
      </c>
      <c r="CE21" s="21">
        <f t="shared" si="37"/>
        <v>788.22</v>
      </c>
      <c r="CF21" s="21">
        <f t="shared" si="37"/>
        <v>0</v>
      </c>
      <c r="CG21" s="21">
        <f t="shared" si="37"/>
        <v>788.22</v>
      </c>
      <c r="CH21" s="21">
        <f t="shared" si="37"/>
        <v>0</v>
      </c>
      <c r="CI21" s="21">
        <f t="shared" si="37"/>
        <v>0</v>
      </c>
      <c r="CJ21" s="21">
        <f t="shared" si="37"/>
        <v>0</v>
      </c>
      <c r="CK21" s="21">
        <f t="shared" si="37"/>
        <v>0</v>
      </c>
      <c r="CL21" s="21">
        <f t="shared" si="37"/>
        <v>32859307.350000005</v>
      </c>
    </row>
    <row r="22" spans="1:90" s="9" customFormat="1" ht="18.75" x14ac:dyDescent="0.25">
      <c r="A22" s="14" t="s">
        <v>50</v>
      </c>
      <c r="B22" s="15">
        <v>4353104.9400000004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>
        <v>350682.06</v>
      </c>
      <c r="N22" s="15">
        <v>654513</v>
      </c>
      <c r="O22" s="15"/>
      <c r="P22" s="15"/>
      <c r="Q22" s="15"/>
      <c r="R22" s="15"/>
      <c r="S22" s="15"/>
      <c r="T22" s="15"/>
      <c r="U22" s="17"/>
      <c r="V22" s="15"/>
      <c r="W22" s="15">
        <f>B22+M22+N22+P22+T22+R22+V22</f>
        <v>5358300</v>
      </c>
      <c r="X22" s="15">
        <v>296099.27</v>
      </c>
      <c r="Y22" s="47"/>
      <c r="Z22" s="47"/>
      <c r="AA22" s="15">
        <v>55767</v>
      </c>
      <c r="AB22" s="15">
        <v>78133.73</v>
      </c>
      <c r="AC22" s="17"/>
      <c r="AD22" s="15"/>
      <c r="AE22" s="15"/>
      <c r="AF22" s="15"/>
      <c r="AG22" s="15"/>
      <c r="AH22" s="15">
        <f>X22+Z22+AA22+AG22+AD22+AB22</f>
        <v>430000</v>
      </c>
      <c r="AI22" s="15">
        <v>232004.34</v>
      </c>
      <c r="AJ22" s="15">
        <v>96889.81</v>
      </c>
      <c r="AK22" s="15">
        <v>85747.12</v>
      </c>
      <c r="AL22" s="15">
        <v>147558.73000000001</v>
      </c>
      <c r="AM22" s="15">
        <v>188100</v>
      </c>
      <c r="AN22" s="17"/>
      <c r="AO22" s="15"/>
      <c r="AP22" s="15">
        <f>AI22+AJ22+AK22+AL22+AM22+AO22</f>
        <v>750300</v>
      </c>
      <c r="AQ22" s="15"/>
      <c r="AR22" s="15"/>
      <c r="AS22" s="15">
        <v>9937.42</v>
      </c>
      <c r="AT22" s="15"/>
      <c r="AU22" s="15"/>
      <c r="AV22" s="15"/>
      <c r="AW22" s="15"/>
      <c r="AX22" s="15"/>
      <c r="AY22" s="15"/>
      <c r="AZ22" s="15"/>
      <c r="BA22" s="15"/>
      <c r="BB22" s="15">
        <f>AS22+BA22</f>
        <v>9937.42</v>
      </c>
      <c r="BC22" s="15">
        <v>427758.4</v>
      </c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25">
        <v>151821.6</v>
      </c>
      <c r="BO22" s="15">
        <v>204220</v>
      </c>
      <c r="BP22" s="15"/>
      <c r="BQ22" s="15"/>
      <c r="BR22" s="17"/>
      <c r="BS22" s="15"/>
      <c r="BT22" s="15">
        <f t="shared" si="17"/>
        <v>783800</v>
      </c>
      <c r="BU22" s="15">
        <v>4259.6499999999996</v>
      </c>
      <c r="BV22" s="15"/>
      <c r="BW22" s="15"/>
      <c r="BX22" s="15">
        <v>27040.35</v>
      </c>
      <c r="BY22" s="15">
        <f>BU22+BX22</f>
        <v>31300</v>
      </c>
      <c r="BZ22" s="15">
        <v>39025.730000000003</v>
      </c>
      <c r="CA22" s="15">
        <v>56431.85</v>
      </c>
      <c r="CB22" s="15"/>
      <c r="CC22" s="15"/>
      <c r="CD22" s="15">
        <f>BZ22+CA22+CC22</f>
        <v>95457.58</v>
      </c>
      <c r="CE22" s="15"/>
      <c r="CF22" s="15">
        <v>2965</v>
      </c>
      <c r="CG22" s="19">
        <f>CE22+CF22</f>
        <v>2965</v>
      </c>
      <c r="CH22" s="15">
        <f t="shared" ref="CH22:CI24" si="38">S22</f>
        <v>0</v>
      </c>
      <c r="CI22" s="15">
        <f t="shared" si="38"/>
        <v>0</v>
      </c>
      <c r="CJ22" s="15">
        <f t="shared" ref="CJ22:CK24" si="39">U22+AC22+BR22+AN22</f>
        <v>0</v>
      </c>
      <c r="CK22" s="15">
        <f t="shared" si="39"/>
        <v>0</v>
      </c>
      <c r="CL22" s="19">
        <f>W22+AH22+AP22+BB22+BT22+BY22+CD22+CG22</f>
        <v>7462060</v>
      </c>
    </row>
    <row r="23" spans="1:90" s="9" customFormat="1" ht="18.75" x14ac:dyDescent="0.25">
      <c r="A23" s="14" t="s">
        <v>51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>
        <f>B23+M23+N23+P23+T23+R23+V23</f>
        <v>0</v>
      </c>
      <c r="X23" s="15"/>
      <c r="Y23" s="47"/>
      <c r="Z23" s="47"/>
      <c r="AA23" s="15"/>
      <c r="AB23" s="15"/>
      <c r="AC23" s="15"/>
      <c r="AD23" s="15"/>
      <c r="AE23" s="15"/>
      <c r="AF23" s="15"/>
      <c r="AG23" s="15"/>
      <c r="AH23" s="15">
        <f>X23+Z23+AA23+AG23+AD23+AB23</f>
        <v>0</v>
      </c>
      <c r="AI23" s="15"/>
      <c r="AJ23" s="15"/>
      <c r="AK23" s="15"/>
      <c r="AL23" s="15"/>
      <c r="AM23" s="15"/>
      <c r="AN23" s="17"/>
      <c r="AO23" s="15"/>
      <c r="AP23" s="15">
        <f>AI23+AJ23+AK23+AL23+AM23+AO23</f>
        <v>0</v>
      </c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>
        <f>AS23+BA23</f>
        <v>0</v>
      </c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25"/>
      <c r="BO23" s="15"/>
      <c r="BP23" s="15"/>
      <c r="BQ23" s="15"/>
      <c r="BR23" s="15"/>
      <c r="BS23" s="15"/>
      <c r="BT23" s="15">
        <f t="shared" si="17"/>
        <v>0</v>
      </c>
      <c r="BU23" s="15"/>
      <c r="BV23" s="15"/>
      <c r="BW23" s="15"/>
      <c r="BX23" s="15"/>
      <c r="BY23" s="15">
        <f>BU23+BX23</f>
        <v>0</v>
      </c>
      <c r="BZ23" s="15"/>
      <c r="CA23" s="15"/>
      <c r="CB23" s="15">
        <v>0</v>
      </c>
      <c r="CC23" s="15"/>
      <c r="CD23" s="15">
        <f>BZ23+CA23+CC23</f>
        <v>0</v>
      </c>
      <c r="CE23" s="15"/>
      <c r="CF23" s="15"/>
      <c r="CG23" s="19">
        <f>CE23+CF23</f>
        <v>0</v>
      </c>
      <c r="CH23" s="15">
        <f t="shared" si="38"/>
        <v>0</v>
      </c>
      <c r="CI23" s="15">
        <f t="shared" si="38"/>
        <v>0</v>
      </c>
      <c r="CJ23" s="15">
        <f t="shared" si="39"/>
        <v>0</v>
      </c>
      <c r="CK23" s="15">
        <f t="shared" si="39"/>
        <v>0</v>
      </c>
      <c r="CL23" s="19">
        <f>W23+AH23+AP23+BB23+BT23+BY23+CD23+CG23</f>
        <v>0</v>
      </c>
    </row>
    <row r="24" spans="1:90" s="9" customFormat="1" ht="18.75" x14ac:dyDescent="0.25">
      <c r="A24" s="14" t="s">
        <v>52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>
        <f>B24+M24+N24+P24+T24+R24+V24</f>
        <v>0</v>
      </c>
      <c r="X24" s="15"/>
      <c r="Y24" s="47"/>
      <c r="Z24" s="47"/>
      <c r="AA24" s="15"/>
      <c r="AB24" s="15"/>
      <c r="AC24" s="15"/>
      <c r="AD24" s="15"/>
      <c r="AE24" s="15"/>
      <c r="AF24" s="15"/>
      <c r="AG24" s="15"/>
      <c r="AH24" s="15">
        <f>X24+Z24+AA24+AG24+AD24+AB24</f>
        <v>0</v>
      </c>
      <c r="AI24" s="15"/>
      <c r="AJ24" s="15"/>
      <c r="AK24" s="15"/>
      <c r="AL24" s="15"/>
      <c r="AM24" s="15"/>
      <c r="AN24" s="17"/>
      <c r="AO24" s="15"/>
      <c r="AP24" s="15">
        <f>AI24+AJ24+AK24+AL24+AM24+AO24</f>
        <v>0</v>
      </c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>
        <f>AS24+BA24</f>
        <v>0</v>
      </c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25"/>
      <c r="BO24" s="15"/>
      <c r="BP24" s="15"/>
      <c r="BQ24" s="15"/>
      <c r="BR24" s="15"/>
      <c r="BS24" s="15"/>
      <c r="BT24" s="15">
        <f t="shared" si="17"/>
        <v>0</v>
      </c>
      <c r="BU24" s="15"/>
      <c r="BV24" s="15"/>
      <c r="BW24" s="15"/>
      <c r="BX24" s="15"/>
      <c r="BY24" s="15">
        <f>BU24+BX24</f>
        <v>0</v>
      </c>
      <c r="BZ24" s="15"/>
      <c r="CA24" s="15"/>
      <c r="CB24" s="15">
        <v>0</v>
      </c>
      <c r="CC24" s="15"/>
      <c r="CD24" s="15">
        <f>BZ24+CA24+CC24</f>
        <v>0</v>
      </c>
      <c r="CE24" s="15"/>
      <c r="CF24" s="15"/>
      <c r="CG24" s="19">
        <f>CE24+CF24</f>
        <v>0</v>
      </c>
      <c r="CH24" s="15">
        <f t="shared" si="38"/>
        <v>0</v>
      </c>
      <c r="CI24" s="15">
        <f t="shared" si="38"/>
        <v>0</v>
      </c>
      <c r="CJ24" s="15">
        <f t="shared" si="39"/>
        <v>0</v>
      </c>
      <c r="CK24" s="15">
        <f t="shared" si="39"/>
        <v>0</v>
      </c>
      <c r="CL24" s="19">
        <f>W24+AH24+AP24+BB24+BT24+BY24+CD24+CG24</f>
        <v>0</v>
      </c>
    </row>
    <row r="25" spans="1:90" s="41" customFormat="1" ht="18" x14ac:dyDescent="0.25">
      <c r="A25" s="16" t="s">
        <v>53</v>
      </c>
      <c r="B25" s="21">
        <f t="shared" ref="B25:T25" si="40">SUM(B22:B24)</f>
        <v>4353104.9400000004</v>
      </c>
      <c r="C25" s="21">
        <f t="shared" si="40"/>
        <v>0</v>
      </c>
      <c r="D25" s="21">
        <f t="shared" si="40"/>
        <v>0</v>
      </c>
      <c r="E25" s="21">
        <f t="shared" si="40"/>
        <v>0</v>
      </c>
      <c r="F25" s="21">
        <f t="shared" si="40"/>
        <v>0</v>
      </c>
      <c r="G25" s="21">
        <f t="shared" si="40"/>
        <v>0</v>
      </c>
      <c r="H25" s="21">
        <f t="shared" si="40"/>
        <v>0</v>
      </c>
      <c r="I25" s="21">
        <f t="shared" si="40"/>
        <v>0</v>
      </c>
      <c r="J25" s="21">
        <f t="shared" si="40"/>
        <v>0</v>
      </c>
      <c r="K25" s="21">
        <f t="shared" si="40"/>
        <v>0</v>
      </c>
      <c r="L25" s="21">
        <f t="shared" si="40"/>
        <v>0</v>
      </c>
      <c r="M25" s="21">
        <f>SUM(M22:M24)</f>
        <v>350682.06</v>
      </c>
      <c r="N25" s="21">
        <f t="shared" si="40"/>
        <v>654513</v>
      </c>
      <c r="O25" s="21">
        <f t="shared" si="40"/>
        <v>0</v>
      </c>
      <c r="P25" s="21">
        <f t="shared" si="40"/>
        <v>0</v>
      </c>
      <c r="Q25" s="21">
        <f>SUM(Q22:Q24)</f>
        <v>0</v>
      </c>
      <c r="R25" s="21">
        <f>SUM(R22:R24)</f>
        <v>0</v>
      </c>
      <c r="S25" s="21">
        <f t="shared" si="40"/>
        <v>0</v>
      </c>
      <c r="T25" s="21">
        <f t="shared" si="40"/>
        <v>0</v>
      </c>
      <c r="U25" s="21">
        <f t="shared" ref="U25:V25" si="41">SUM(U22:U24)</f>
        <v>0</v>
      </c>
      <c r="V25" s="21">
        <f t="shared" si="41"/>
        <v>0</v>
      </c>
      <c r="W25" s="21">
        <f>SUM(W22:W24)</f>
        <v>5358300</v>
      </c>
      <c r="X25" s="21">
        <f t="shared" ref="X25:AG25" si="42">SUM(X22:X24)</f>
        <v>296099.27</v>
      </c>
      <c r="Y25" s="21">
        <f t="shared" si="42"/>
        <v>0</v>
      </c>
      <c r="Z25" s="21">
        <f t="shared" si="42"/>
        <v>0</v>
      </c>
      <c r="AA25" s="21">
        <f t="shared" si="42"/>
        <v>55767</v>
      </c>
      <c r="AB25" s="21">
        <f t="shared" si="42"/>
        <v>78133.73</v>
      </c>
      <c r="AC25" s="21">
        <f t="shared" si="42"/>
        <v>0</v>
      </c>
      <c r="AD25" s="21">
        <f t="shared" si="42"/>
        <v>0</v>
      </c>
      <c r="AE25" s="21">
        <f t="shared" si="42"/>
        <v>0</v>
      </c>
      <c r="AF25" s="21">
        <f t="shared" si="42"/>
        <v>0</v>
      </c>
      <c r="AG25" s="21">
        <f t="shared" si="42"/>
        <v>0</v>
      </c>
      <c r="AH25" s="21">
        <f>AH22+AH23+AH24</f>
        <v>430000</v>
      </c>
      <c r="AI25" s="21">
        <f t="shared" ref="AI25:CC25" si="43">SUM(AI22:AI24)</f>
        <v>232004.34</v>
      </c>
      <c r="AJ25" s="21">
        <f t="shared" si="43"/>
        <v>96889.81</v>
      </c>
      <c r="AK25" s="21">
        <f t="shared" si="43"/>
        <v>85747.12</v>
      </c>
      <c r="AL25" s="21">
        <f t="shared" si="43"/>
        <v>147558.73000000001</v>
      </c>
      <c r="AM25" s="21">
        <f t="shared" si="43"/>
        <v>188100</v>
      </c>
      <c r="AN25" s="21">
        <f t="shared" si="43"/>
        <v>0</v>
      </c>
      <c r="AO25" s="21">
        <f t="shared" si="43"/>
        <v>0</v>
      </c>
      <c r="AP25" s="21">
        <f>SUM(AP22:AP24)</f>
        <v>750300</v>
      </c>
      <c r="AQ25" s="21">
        <f t="shared" si="43"/>
        <v>0</v>
      </c>
      <c r="AR25" s="21">
        <f t="shared" si="43"/>
        <v>0</v>
      </c>
      <c r="AS25" s="21">
        <f t="shared" si="43"/>
        <v>9937.42</v>
      </c>
      <c r="AT25" s="21">
        <f t="shared" si="43"/>
        <v>0</v>
      </c>
      <c r="AU25" s="21">
        <f t="shared" si="43"/>
        <v>0</v>
      </c>
      <c r="AV25" s="21">
        <f t="shared" si="43"/>
        <v>0</v>
      </c>
      <c r="AW25" s="21">
        <f t="shared" si="43"/>
        <v>0</v>
      </c>
      <c r="AX25" s="21">
        <f t="shared" si="43"/>
        <v>0</v>
      </c>
      <c r="AY25" s="21">
        <f t="shared" si="43"/>
        <v>0</v>
      </c>
      <c r="AZ25" s="21">
        <f t="shared" si="43"/>
        <v>0</v>
      </c>
      <c r="BA25" s="21">
        <f t="shared" si="43"/>
        <v>0</v>
      </c>
      <c r="BB25" s="21">
        <f>SUM(BB22:BB24)</f>
        <v>9937.42</v>
      </c>
      <c r="BC25" s="21">
        <f t="shared" si="43"/>
        <v>427758.4</v>
      </c>
      <c r="BD25" s="21">
        <f t="shared" si="43"/>
        <v>0</v>
      </c>
      <c r="BE25" s="21">
        <f t="shared" si="43"/>
        <v>0</v>
      </c>
      <c r="BF25" s="21">
        <f>SUM(BF22:BF24)</f>
        <v>0</v>
      </c>
      <c r="BG25" s="21">
        <f>SUM(BG22:BG24)</f>
        <v>0</v>
      </c>
      <c r="BH25" s="21">
        <f t="shared" si="43"/>
        <v>0</v>
      </c>
      <c r="BI25" s="21">
        <f t="shared" si="43"/>
        <v>0</v>
      </c>
      <c r="BJ25" s="21">
        <f t="shared" si="43"/>
        <v>0</v>
      </c>
      <c r="BK25" s="21">
        <f t="shared" si="43"/>
        <v>0</v>
      </c>
      <c r="BL25" s="21">
        <f t="shared" si="43"/>
        <v>0</v>
      </c>
      <c r="BM25" s="21">
        <f t="shared" si="43"/>
        <v>0</v>
      </c>
      <c r="BN25" s="21">
        <f>SUM(BN22:BN24)</f>
        <v>151821.6</v>
      </c>
      <c r="BO25" s="21">
        <f t="shared" si="43"/>
        <v>204220</v>
      </c>
      <c r="BP25" s="21">
        <f t="shared" si="43"/>
        <v>0</v>
      </c>
      <c r="BQ25" s="21">
        <f t="shared" si="43"/>
        <v>0</v>
      </c>
      <c r="BR25" s="21">
        <f t="shared" si="43"/>
        <v>0</v>
      </c>
      <c r="BS25" s="21">
        <f t="shared" si="43"/>
        <v>0</v>
      </c>
      <c r="BT25" s="21">
        <f t="shared" si="17"/>
        <v>783800</v>
      </c>
      <c r="BU25" s="21">
        <f t="shared" si="43"/>
        <v>4259.6499999999996</v>
      </c>
      <c r="BV25" s="21">
        <f t="shared" si="43"/>
        <v>0</v>
      </c>
      <c r="BW25" s="21">
        <f t="shared" si="43"/>
        <v>0</v>
      </c>
      <c r="BX25" s="21">
        <f t="shared" si="43"/>
        <v>27040.35</v>
      </c>
      <c r="BY25" s="21">
        <f t="shared" si="43"/>
        <v>31300</v>
      </c>
      <c r="BZ25" s="21">
        <f t="shared" si="43"/>
        <v>39025.730000000003</v>
      </c>
      <c r="CA25" s="21">
        <f t="shared" si="43"/>
        <v>56431.85</v>
      </c>
      <c r="CB25" s="21">
        <f t="shared" si="43"/>
        <v>0</v>
      </c>
      <c r="CC25" s="21">
        <f t="shared" si="43"/>
        <v>0</v>
      </c>
      <c r="CD25" s="21">
        <f>SUM(CD22:CD24)</f>
        <v>95457.58</v>
      </c>
      <c r="CE25" s="21">
        <f t="shared" ref="CE25:CG25" si="44">SUM(CE22:CE24)</f>
        <v>0</v>
      </c>
      <c r="CF25" s="21">
        <f t="shared" si="44"/>
        <v>2965</v>
      </c>
      <c r="CG25" s="21">
        <f t="shared" si="44"/>
        <v>2965</v>
      </c>
      <c r="CH25" s="21">
        <f t="shared" ref="CH25:CK25" si="45">SUM(CH22:CH24)</f>
        <v>0</v>
      </c>
      <c r="CI25" s="21">
        <f t="shared" si="45"/>
        <v>0</v>
      </c>
      <c r="CJ25" s="21">
        <f t="shared" si="45"/>
        <v>0</v>
      </c>
      <c r="CK25" s="21">
        <f t="shared" si="45"/>
        <v>0</v>
      </c>
      <c r="CL25" s="21">
        <f>SUM(CL22:CL24)</f>
        <v>7462060</v>
      </c>
    </row>
    <row r="26" spans="1:90" s="41" customFormat="1" ht="18" x14ac:dyDescent="0.25">
      <c r="A26" s="16" t="s">
        <v>54</v>
      </c>
      <c r="B26" s="21">
        <f t="shared" ref="B26:V26" si="46">B25+B21</f>
        <v>23350423.700000003</v>
      </c>
      <c r="C26" s="21">
        <f t="shared" si="46"/>
        <v>0</v>
      </c>
      <c r="D26" s="21">
        <f t="shared" si="46"/>
        <v>0</v>
      </c>
      <c r="E26" s="21">
        <f t="shared" si="46"/>
        <v>0</v>
      </c>
      <c r="F26" s="21">
        <f t="shared" si="46"/>
        <v>0</v>
      </c>
      <c r="G26" s="21">
        <f t="shared" si="46"/>
        <v>0</v>
      </c>
      <c r="H26" s="21">
        <f t="shared" si="46"/>
        <v>0</v>
      </c>
      <c r="I26" s="21">
        <f t="shared" si="46"/>
        <v>0</v>
      </c>
      <c r="J26" s="21">
        <f t="shared" si="46"/>
        <v>0</v>
      </c>
      <c r="K26" s="21">
        <f t="shared" si="46"/>
        <v>0</v>
      </c>
      <c r="L26" s="21">
        <f t="shared" si="46"/>
        <v>0</v>
      </c>
      <c r="M26" s="21">
        <f>M21+M25</f>
        <v>1271821.6700000002</v>
      </c>
      <c r="N26" s="21">
        <f t="shared" si="46"/>
        <v>2542957.37</v>
      </c>
      <c r="O26" s="21">
        <f t="shared" si="46"/>
        <v>0</v>
      </c>
      <c r="P26" s="21">
        <f t="shared" si="46"/>
        <v>0</v>
      </c>
      <c r="Q26" s="21">
        <f>Q25+Q21</f>
        <v>0</v>
      </c>
      <c r="R26" s="21">
        <f>R25+R21</f>
        <v>0</v>
      </c>
      <c r="S26" s="21">
        <f t="shared" si="46"/>
        <v>0</v>
      </c>
      <c r="T26" s="21">
        <f t="shared" si="46"/>
        <v>0</v>
      </c>
      <c r="U26" s="21">
        <f t="shared" si="46"/>
        <v>0</v>
      </c>
      <c r="V26" s="21">
        <f t="shared" si="46"/>
        <v>0</v>
      </c>
      <c r="W26" s="21">
        <f>W25+W21</f>
        <v>27165202.739999998</v>
      </c>
      <c r="X26" s="21">
        <f t="shared" ref="X26:AG26" si="47">X25+X21</f>
        <v>1313049.01</v>
      </c>
      <c r="Y26" s="21">
        <f t="shared" si="47"/>
        <v>0</v>
      </c>
      <c r="Z26" s="21">
        <f t="shared" si="47"/>
        <v>0</v>
      </c>
      <c r="AA26" s="21">
        <f t="shared" si="47"/>
        <v>334867.44</v>
      </c>
      <c r="AB26" s="21">
        <f t="shared" si="47"/>
        <v>791119.32000000007</v>
      </c>
      <c r="AC26" s="21">
        <f t="shared" si="47"/>
        <v>0</v>
      </c>
      <c r="AD26" s="21">
        <f t="shared" si="47"/>
        <v>0</v>
      </c>
      <c r="AE26" s="21">
        <f t="shared" si="47"/>
        <v>0</v>
      </c>
      <c r="AF26" s="21">
        <f t="shared" si="47"/>
        <v>0</v>
      </c>
      <c r="AG26" s="21">
        <f t="shared" si="47"/>
        <v>0</v>
      </c>
      <c r="AH26" s="21">
        <f>AH25+AH21</f>
        <v>2439035.77</v>
      </c>
      <c r="AI26" s="21">
        <f t="shared" ref="AI26:BX26" si="48">AI25+AI21</f>
        <v>2446763.9499999997</v>
      </c>
      <c r="AJ26" s="21">
        <f t="shared" si="48"/>
        <v>468729.37</v>
      </c>
      <c r="AK26" s="21">
        <f t="shared" si="48"/>
        <v>302026.48</v>
      </c>
      <c r="AL26" s="21">
        <f t="shared" si="48"/>
        <v>555508.27</v>
      </c>
      <c r="AM26" s="21">
        <f t="shared" si="48"/>
        <v>907412.7</v>
      </c>
      <c r="AN26" s="21">
        <f t="shared" si="48"/>
        <v>0</v>
      </c>
      <c r="AO26" s="21">
        <f t="shared" si="48"/>
        <v>0</v>
      </c>
      <c r="AP26" s="21">
        <f>AP21+AP25</f>
        <v>4680440.7699999996</v>
      </c>
      <c r="AQ26" s="21">
        <f>AQ21+AQ25</f>
        <v>0</v>
      </c>
      <c r="AR26" s="21">
        <f>AR21+AR25</f>
        <v>0</v>
      </c>
      <c r="AS26" s="21">
        <f t="shared" si="48"/>
        <v>72917.289999999994</v>
      </c>
      <c r="AT26" s="21">
        <f t="shared" si="48"/>
        <v>0</v>
      </c>
      <c r="AU26" s="21">
        <f t="shared" si="48"/>
        <v>0</v>
      </c>
      <c r="AV26" s="21">
        <f t="shared" si="48"/>
        <v>0</v>
      </c>
      <c r="AW26" s="21">
        <f t="shared" si="48"/>
        <v>0</v>
      </c>
      <c r="AX26" s="21">
        <f t="shared" si="48"/>
        <v>0</v>
      </c>
      <c r="AY26" s="21">
        <f t="shared" si="48"/>
        <v>0</v>
      </c>
      <c r="AZ26" s="21">
        <f t="shared" si="48"/>
        <v>0</v>
      </c>
      <c r="BA26" s="21">
        <f t="shared" si="48"/>
        <v>0</v>
      </c>
      <c r="BB26" s="21">
        <f>BB21+BB25</f>
        <v>72917.289999999994</v>
      </c>
      <c r="BC26" s="21">
        <f t="shared" si="48"/>
        <v>3928559.87</v>
      </c>
      <c r="BD26" s="21">
        <f t="shared" si="48"/>
        <v>0</v>
      </c>
      <c r="BE26" s="21">
        <f t="shared" si="48"/>
        <v>0</v>
      </c>
      <c r="BF26" s="21">
        <f>BF25+BF21</f>
        <v>0</v>
      </c>
      <c r="BG26" s="21">
        <f>BG25+BG21</f>
        <v>0</v>
      </c>
      <c r="BH26" s="21">
        <f t="shared" si="48"/>
        <v>0</v>
      </c>
      <c r="BI26" s="21">
        <f t="shared" si="48"/>
        <v>0</v>
      </c>
      <c r="BJ26" s="21">
        <f t="shared" si="48"/>
        <v>0</v>
      </c>
      <c r="BK26" s="21">
        <f t="shared" si="48"/>
        <v>0</v>
      </c>
      <c r="BL26" s="21">
        <f t="shared" si="48"/>
        <v>0</v>
      </c>
      <c r="BM26" s="21">
        <f t="shared" si="48"/>
        <v>0</v>
      </c>
      <c r="BN26" s="21">
        <f>BN25+BN21</f>
        <v>671336.38</v>
      </c>
      <c r="BO26" s="21">
        <f t="shared" si="48"/>
        <v>636650.11</v>
      </c>
      <c r="BP26" s="21">
        <f t="shared" si="48"/>
        <v>0</v>
      </c>
      <c r="BQ26" s="21">
        <f t="shared" si="48"/>
        <v>0</v>
      </c>
      <c r="BR26" s="21">
        <f t="shared" si="48"/>
        <v>0</v>
      </c>
      <c r="BS26" s="21">
        <f t="shared" si="48"/>
        <v>0</v>
      </c>
      <c r="BT26" s="21">
        <f t="shared" si="17"/>
        <v>5236546.3600000003</v>
      </c>
      <c r="BU26" s="21">
        <f t="shared" si="48"/>
        <v>15826.51</v>
      </c>
      <c r="BV26" s="21">
        <f t="shared" si="48"/>
        <v>0</v>
      </c>
      <c r="BW26" s="21">
        <f t="shared" si="48"/>
        <v>0</v>
      </c>
      <c r="BX26" s="21">
        <f t="shared" si="48"/>
        <v>157936.66</v>
      </c>
      <c r="BY26" s="21">
        <f>BY25+BY21</f>
        <v>173763.16999999998</v>
      </c>
      <c r="BZ26" s="21">
        <f t="shared" ref="BZ26:CG26" si="49">BZ25+BZ21</f>
        <v>164567.84000000003</v>
      </c>
      <c r="CA26" s="21">
        <f t="shared" si="49"/>
        <v>385140.18999999994</v>
      </c>
      <c r="CB26" s="21">
        <f t="shared" si="49"/>
        <v>0</v>
      </c>
      <c r="CC26" s="21">
        <f t="shared" si="49"/>
        <v>0</v>
      </c>
      <c r="CD26" s="21">
        <f t="shared" si="49"/>
        <v>549708.03</v>
      </c>
      <c r="CE26" s="21">
        <f t="shared" si="49"/>
        <v>788.22</v>
      </c>
      <c r="CF26" s="21">
        <f t="shared" si="49"/>
        <v>2965</v>
      </c>
      <c r="CG26" s="21">
        <f t="shared" si="49"/>
        <v>3753.2200000000003</v>
      </c>
      <c r="CH26" s="21">
        <f t="shared" ref="CH26:CK26" si="50">CH21+CH25</f>
        <v>0</v>
      </c>
      <c r="CI26" s="21">
        <f t="shared" si="50"/>
        <v>0</v>
      </c>
      <c r="CJ26" s="21">
        <f t="shared" si="50"/>
        <v>0</v>
      </c>
      <c r="CK26" s="21">
        <f t="shared" si="50"/>
        <v>0</v>
      </c>
      <c r="CL26" s="21">
        <f>CL21+CL25</f>
        <v>40321367.350000009</v>
      </c>
    </row>
    <row r="27" spans="1:90" s="41" customFormat="1" ht="18" x14ac:dyDescent="0.25">
      <c r="A27" s="16" t="s">
        <v>55</v>
      </c>
      <c r="B27" s="21">
        <f t="shared" ref="B27:V27" si="51">B17+B26</f>
        <v>64404624.270000003</v>
      </c>
      <c r="C27" s="21">
        <f t="shared" si="51"/>
        <v>0</v>
      </c>
      <c r="D27" s="21">
        <f t="shared" si="51"/>
        <v>0</v>
      </c>
      <c r="E27" s="21">
        <f t="shared" si="51"/>
        <v>0</v>
      </c>
      <c r="F27" s="21">
        <f t="shared" si="51"/>
        <v>0</v>
      </c>
      <c r="G27" s="21">
        <f t="shared" si="51"/>
        <v>0</v>
      </c>
      <c r="H27" s="21">
        <f t="shared" si="51"/>
        <v>0</v>
      </c>
      <c r="I27" s="21">
        <f t="shared" si="51"/>
        <v>0</v>
      </c>
      <c r="J27" s="21">
        <f t="shared" si="51"/>
        <v>0</v>
      </c>
      <c r="K27" s="21">
        <f t="shared" si="51"/>
        <v>0</v>
      </c>
      <c r="L27" s="21">
        <f t="shared" si="51"/>
        <v>0</v>
      </c>
      <c r="M27" s="21">
        <f>M17+M26</f>
        <v>3620242.95</v>
      </c>
      <c r="N27" s="21">
        <f t="shared" si="51"/>
        <v>6194312.0499999998</v>
      </c>
      <c r="O27" s="21">
        <f t="shared" si="51"/>
        <v>0</v>
      </c>
      <c r="P27" s="21">
        <f t="shared" si="51"/>
        <v>0</v>
      </c>
      <c r="Q27" s="21">
        <f t="shared" si="51"/>
        <v>0</v>
      </c>
      <c r="R27" s="21">
        <f t="shared" si="51"/>
        <v>0</v>
      </c>
      <c r="S27" s="21">
        <f t="shared" si="51"/>
        <v>0</v>
      </c>
      <c r="T27" s="21">
        <f t="shared" si="51"/>
        <v>0</v>
      </c>
      <c r="U27" s="21">
        <f t="shared" si="51"/>
        <v>0</v>
      </c>
      <c r="V27" s="21">
        <f t="shared" si="51"/>
        <v>0</v>
      </c>
      <c r="W27" s="21">
        <f>W26+W17</f>
        <v>74219179.269999996</v>
      </c>
      <c r="X27" s="21">
        <f t="shared" ref="X27:AG27" si="52">X26+X17</f>
        <v>3715063.01</v>
      </c>
      <c r="Y27" s="21">
        <f t="shared" si="52"/>
        <v>0</v>
      </c>
      <c r="Z27" s="21">
        <f t="shared" si="52"/>
        <v>0</v>
      </c>
      <c r="AA27" s="21">
        <f t="shared" si="52"/>
        <v>1148667.24</v>
      </c>
      <c r="AB27" s="21">
        <f t="shared" si="52"/>
        <v>2434366.34</v>
      </c>
      <c r="AC27" s="21">
        <f t="shared" si="52"/>
        <v>0</v>
      </c>
      <c r="AD27" s="21">
        <f t="shared" si="52"/>
        <v>0</v>
      </c>
      <c r="AE27" s="21">
        <f t="shared" si="52"/>
        <v>0</v>
      </c>
      <c r="AF27" s="21">
        <f t="shared" si="52"/>
        <v>0</v>
      </c>
      <c r="AG27" s="21">
        <f t="shared" si="52"/>
        <v>0</v>
      </c>
      <c r="AH27" s="21">
        <f>AH26+AH17</f>
        <v>7298096.5899999999</v>
      </c>
      <c r="AI27" s="21">
        <f t="shared" ref="AI27:AO27" si="53">AI26+AI17</f>
        <v>6123811.959999999</v>
      </c>
      <c r="AJ27" s="21">
        <f t="shared" si="53"/>
        <v>1130416.1000000001</v>
      </c>
      <c r="AK27" s="21">
        <f t="shared" si="53"/>
        <v>700265.1</v>
      </c>
      <c r="AL27" s="21">
        <f t="shared" si="53"/>
        <v>1561556.82</v>
      </c>
      <c r="AM27" s="21">
        <f t="shared" si="53"/>
        <v>1840293.03</v>
      </c>
      <c r="AN27" s="21">
        <f t="shared" si="53"/>
        <v>0</v>
      </c>
      <c r="AO27" s="21">
        <f t="shared" si="53"/>
        <v>0</v>
      </c>
      <c r="AP27" s="21">
        <f>AP17+AP26</f>
        <v>11356343.01</v>
      </c>
      <c r="AQ27" s="21">
        <f t="shared" ref="AQ27:BA27" si="54">AQ17+AQ21+AQ25</f>
        <v>0</v>
      </c>
      <c r="AR27" s="21">
        <f t="shared" si="54"/>
        <v>0</v>
      </c>
      <c r="AS27" s="21">
        <f t="shared" si="54"/>
        <v>278237.61999999994</v>
      </c>
      <c r="AT27" s="21">
        <f t="shared" si="54"/>
        <v>0</v>
      </c>
      <c r="AU27" s="21">
        <f t="shared" si="54"/>
        <v>0</v>
      </c>
      <c r="AV27" s="21">
        <f t="shared" si="54"/>
        <v>0</v>
      </c>
      <c r="AW27" s="21">
        <f t="shared" si="54"/>
        <v>0</v>
      </c>
      <c r="AX27" s="21">
        <f t="shared" si="54"/>
        <v>0</v>
      </c>
      <c r="AY27" s="21">
        <f t="shared" si="54"/>
        <v>0</v>
      </c>
      <c r="AZ27" s="21">
        <f t="shared" si="54"/>
        <v>0</v>
      </c>
      <c r="BA27" s="21">
        <f t="shared" si="54"/>
        <v>0</v>
      </c>
      <c r="BB27" s="21">
        <f>BB17+BB26</f>
        <v>278237.62</v>
      </c>
      <c r="BC27" s="21">
        <f t="shared" ref="BC27:CG27" si="55">BC26+BC17</f>
        <v>8772478.6799999997</v>
      </c>
      <c r="BD27" s="21">
        <f t="shared" si="55"/>
        <v>0</v>
      </c>
      <c r="BE27" s="21">
        <f t="shared" si="55"/>
        <v>0</v>
      </c>
      <c r="BF27" s="21">
        <f>BF26+BF17</f>
        <v>0</v>
      </c>
      <c r="BG27" s="21">
        <f>BG26+BG17</f>
        <v>0</v>
      </c>
      <c r="BH27" s="21">
        <f t="shared" si="55"/>
        <v>0</v>
      </c>
      <c r="BI27" s="21">
        <f t="shared" si="55"/>
        <v>0</v>
      </c>
      <c r="BJ27" s="21">
        <f t="shared" si="55"/>
        <v>0</v>
      </c>
      <c r="BK27" s="21">
        <f t="shared" si="55"/>
        <v>0</v>
      </c>
      <c r="BL27" s="21">
        <f t="shared" si="55"/>
        <v>0</v>
      </c>
      <c r="BM27" s="21">
        <f t="shared" si="55"/>
        <v>0</v>
      </c>
      <c r="BN27" s="21">
        <f>BN26+BN17</f>
        <v>1857536.3199999998</v>
      </c>
      <c r="BO27" s="21">
        <f t="shared" si="55"/>
        <v>1381612.51</v>
      </c>
      <c r="BP27" s="21">
        <f t="shared" si="55"/>
        <v>0</v>
      </c>
      <c r="BQ27" s="21">
        <f t="shared" si="55"/>
        <v>0</v>
      </c>
      <c r="BR27" s="21">
        <f t="shared" si="55"/>
        <v>0</v>
      </c>
      <c r="BS27" s="21">
        <f t="shared" si="55"/>
        <v>0</v>
      </c>
      <c r="BT27" s="21">
        <f>BT17+BT26</f>
        <v>12011627.510000002</v>
      </c>
      <c r="BU27" s="21">
        <f t="shared" si="55"/>
        <v>45332.130000000005</v>
      </c>
      <c r="BV27" s="21">
        <f t="shared" si="55"/>
        <v>0</v>
      </c>
      <c r="BW27" s="21">
        <f t="shared" si="55"/>
        <v>0</v>
      </c>
      <c r="BX27" s="21">
        <f t="shared" si="55"/>
        <v>455321.4</v>
      </c>
      <c r="BY27" s="21">
        <f t="shared" si="55"/>
        <v>500653.52999999997</v>
      </c>
      <c r="BZ27" s="21">
        <f t="shared" si="55"/>
        <v>535566.9</v>
      </c>
      <c r="CA27" s="21">
        <f t="shared" si="55"/>
        <v>914490.28</v>
      </c>
      <c r="CB27" s="21">
        <f t="shared" si="55"/>
        <v>0</v>
      </c>
      <c r="CC27" s="21">
        <f t="shared" si="55"/>
        <v>0</v>
      </c>
      <c r="CD27" s="21">
        <f t="shared" si="55"/>
        <v>1450057.1800000002</v>
      </c>
      <c r="CE27" s="21">
        <f t="shared" si="55"/>
        <v>788.22</v>
      </c>
      <c r="CF27" s="21">
        <f t="shared" si="55"/>
        <v>2965</v>
      </c>
      <c r="CG27" s="21">
        <f t="shared" si="55"/>
        <v>3753.2200000000003</v>
      </c>
      <c r="CH27" s="21">
        <f t="shared" ref="CH27:CL27" si="56">CH26+CH17</f>
        <v>0</v>
      </c>
      <c r="CI27" s="21">
        <f t="shared" si="56"/>
        <v>0</v>
      </c>
      <c r="CJ27" s="21">
        <f t="shared" si="56"/>
        <v>0</v>
      </c>
      <c r="CK27" s="21">
        <f t="shared" si="56"/>
        <v>0</v>
      </c>
      <c r="CL27" s="21">
        <f t="shared" si="56"/>
        <v>107117947.93000001</v>
      </c>
    </row>
    <row r="28" spans="1:90" x14ac:dyDescent="0.2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</row>
    <row r="29" spans="1:90" x14ac:dyDescent="0.2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</row>
  </sheetData>
  <mergeCells count="45">
    <mergeCell ref="B3:V3"/>
    <mergeCell ref="X3:AG3"/>
    <mergeCell ref="AI3:AO3"/>
    <mergeCell ref="C4:D4"/>
    <mergeCell ref="E4:F4"/>
    <mergeCell ref="G4:H4"/>
    <mergeCell ref="BZ3:CC3"/>
    <mergeCell ref="CE3:CF3"/>
    <mergeCell ref="CH3:CK3"/>
    <mergeCell ref="CB4:CC4"/>
    <mergeCell ref="AS3:BA3"/>
    <mergeCell ref="BC3:BS3"/>
    <mergeCell ref="BU3:BX3"/>
    <mergeCell ref="AZ4:BA4"/>
    <mergeCell ref="BD4:BE4"/>
    <mergeCell ref="BF4:BG4"/>
    <mergeCell ref="S4:T4"/>
    <mergeCell ref="U4:V4"/>
    <mergeCell ref="Y4:Z4"/>
    <mergeCell ref="I4:J4"/>
    <mergeCell ref="K4:L4"/>
    <mergeCell ref="O4:P4"/>
    <mergeCell ref="Q4:R4"/>
    <mergeCell ref="AN4:AO4"/>
    <mergeCell ref="AQ4:AR4"/>
    <mergeCell ref="AV4:AW4"/>
    <mergeCell ref="AX4:AY4"/>
    <mergeCell ref="AC4:AD4"/>
    <mergeCell ref="AE4:AG4"/>
    <mergeCell ref="CJ4:CK4"/>
    <mergeCell ref="W3:W4"/>
    <mergeCell ref="AH3:AH4"/>
    <mergeCell ref="AP3:AP4"/>
    <mergeCell ref="BB3:BB4"/>
    <mergeCell ref="BT3:BT4"/>
    <mergeCell ref="BY3:BY4"/>
    <mergeCell ref="CD3:CD4"/>
    <mergeCell ref="CG3:CG4"/>
    <mergeCell ref="CH4:CI4"/>
    <mergeCell ref="BR4:BS4"/>
    <mergeCell ref="BV4:BW4"/>
    <mergeCell ref="BH4:BI4"/>
    <mergeCell ref="BJ4:BK4"/>
    <mergeCell ref="BL4:BM4"/>
    <mergeCell ref="BP4:BQ4"/>
  </mergeCells>
  <pageMargins left="0.7" right="0.7" top="0.75" bottom="0.75" header="0.3" footer="0.3"/>
  <pageSetup paperSize="9" scale="93" orientation="landscape" r:id="rId1"/>
  <colBreaks count="3" manualBreakCount="3">
    <brk id="23" max="1048575" man="1"/>
    <brk id="36" max="1048575" man="1"/>
    <brk id="5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 nagy</dc:creator>
  <cp:lastModifiedBy>flo nagy</cp:lastModifiedBy>
  <dcterms:created xsi:type="dcterms:W3CDTF">2023-10-13T11:08:47Z</dcterms:created>
  <dcterms:modified xsi:type="dcterms:W3CDTF">2023-10-13T11:20:42Z</dcterms:modified>
</cp:coreProperties>
</file>